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7485" windowHeight="4140"/>
  </bookViews>
  <sheets>
    <sheet name="Sheet1" sheetId="1" r:id="rId1"/>
  </sheets>
  <definedNames>
    <definedName name="_xlnm.Print_Area" localSheetId="0">Sheet1!$A$1:$AM$327</definedName>
  </definedNames>
  <calcPr calcId="124519"/>
</workbook>
</file>

<file path=xl/calcChain.xml><?xml version="1.0" encoding="utf-8"?>
<calcChain xmlns="http://schemas.openxmlformats.org/spreadsheetml/2006/main">
  <c r="R35" i="1"/>
  <c r="R306"/>
  <c r="N235"/>
  <c r="R275"/>
  <c r="P235"/>
  <c r="R229"/>
  <c r="N304"/>
  <c r="P304"/>
  <c r="R305"/>
  <c r="R307"/>
  <c r="R50"/>
  <c r="R120"/>
  <c r="R30"/>
  <c r="R12"/>
  <c r="R273"/>
  <c r="R304" l="1"/>
  <c r="P128"/>
  <c r="N128"/>
  <c r="R140"/>
  <c r="P146"/>
  <c r="P288"/>
  <c r="N288"/>
  <c r="R301"/>
  <c r="R300"/>
  <c r="O304"/>
  <c r="Q304"/>
  <c r="P170"/>
  <c r="N170"/>
  <c r="N146"/>
  <c r="R158"/>
  <c r="R176" l="1"/>
  <c r="P161"/>
  <c r="R167"/>
  <c r="N183" l="1"/>
  <c r="R193"/>
  <c r="N9" l="1"/>
  <c r="R27"/>
  <c r="R311"/>
  <c r="R308" s="1"/>
  <c r="Q308"/>
  <c r="P308"/>
  <c r="O308"/>
  <c r="N308"/>
  <c r="P196"/>
  <c r="R137"/>
  <c r="P9"/>
  <c r="R143"/>
  <c r="N111"/>
  <c r="N41"/>
  <c r="R47"/>
  <c r="R24"/>
  <c r="P41"/>
  <c r="N196"/>
  <c r="N161"/>
  <c r="R271"/>
  <c r="R223"/>
  <c r="R102"/>
  <c r="R99"/>
  <c r="R87"/>
  <c r="N277"/>
  <c r="R295" l="1"/>
  <c r="R277"/>
  <c r="R59"/>
  <c r="R267"/>
  <c r="R269"/>
  <c r="R290"/>
  <c r="R285"/>
  <c r="R190"/>
  <c r="R134"/>
  <c r="N90"/>
  <c r="P226"/>
  <c r="N226"/>
  <c r="P183"/>
  <c r="N77"/>
  <c r="R155"/>
  <c r="N314" l="1"/>
  <c r="R183"/>
  <c r="Q235"/>
  <c r="R235"/>
  <c r="R293"/>
  <c r="Q288"/>
  <c r="O288"/>
  <c r="Q128"/>
  <c r="R128"/>
  <c r="Q41"/>
  <c r="R41"/>
  <c r="R65"/>
  <c r="P77"/>
  <c r="R77" s="1"/>
  <c r="R292"/>
  <c r="P111"/>
  <c r="R258"/>
  <c r="R250"/>
  <c r="R204"/>
  <c r="O128"/>
  <c r="R84"/>
  <c r="R62"/>
  <c r="R15"/>
  <c r="R56"/>
  <c r="R299"/>
  <c r="R298"/>
  <c r="Q146"/>
  <c r="R152"/>
  <c r="R263"/>
  <c r="R217"/>
  <c r="R111" l="1"/>
  <c r="P314"/>
  <c r="R255"/>
  <c r="R238"/>
  <c r="O235"/>
  <c r="R247"/>
  <c r="O196" l="1"/>
  <c r="Q196"/>
  <c r="O111"/>
  <c r="Q111"/>
  <c r="O41"/>
  <c r="O77"/>
  <c r="Q77"/>
  <c r="Q90"/>
  <c r="O90"/>
  <c r="P90"/>
  <c r="R261"/>
  <c r="R131"/>
  <c r="R117"/>
  <c r="R196" l="1"/>
  <c r="R297"/>
  <c r="R294"/>
  <c r="R291"/>
  <c r="R289"/>
  <c r="R282"/>
  <c r="R242"/>
  <c r="O226"/>
  <c r="Q226"/>
  <c r="R226"/>
  <c r="R212"/>
  <c r="R207"/>
  <c r="R201"/>
  <c r="R186"/>
  <c r="R173"/>
  <c r="R170" s="1"/>
  <c r="O161"/>
  <c r="Q161"/>
  <c r="R164"/>
  <c r="R161" s="1"/>
  <c r="R149"/>
  <c r="R146" s="1"/>
  <c r="R114"/>
  <c r="R96"/>
  <c r="R93"/>
  <c r="R81"/>
  <c r="R53"/>
  <c r="R44"/>
  <c r="O9"/>
  <c r="Q9"/>
  <c r="R9"/>
  <c r="O277"/>
  <c r="Q277"/>
  <c r="O183"/>
  <c r="Q183"/>
  <c r="O170"/>
  <c r="Q170"/>
  <c r="O146"/>
  <c r="R288" l="1"/>
  <c r="Q314"/>
  <c r="O314"/>
  <c r="R90"/>
  <c r="R314" l="1"/>
</calcChain>
</file>

<file path=xl/comments1.xml><?xml version="1.0" encoding="utf-8"?>
<comments xmlns="http://schemas.openxmlformats.org/spreadsheetml/2006/main">
  <authors>
    <author>bogdan</author>
  </authors>
  <commentList>
    <comment ref="H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I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K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  <comment ref="M237" authorId="0">
      <text>
        <r>
          <rPr>
            <b/>
            <sz val="9"/>
            <color indexed="81"/>
            <rFont val="Tahoma"/>
            <family val="2"/>
          </rPr>
          <t>bogdan:</t>
        </r>
        <r>
          <rPr>
            <sz val="9"/>
            <color indexed="81"/>
            <rFont val="Tahoma"/>
            <family val="2"/>
          </rPr>
          <t xml:space="preserve">
библиотека</t>
        </r>
      </text>
    </comment>
  </commentList>
</comments>
</file>

<file path=xl/sharedStrings.xml><?xml version="1.0" encoding="utf-8"?>
<sst xmlns="http://schemas.openxmlformats.org/spreadsheetml/2006/main" count="588" uniqueCount="432">
  <si>
    <t>1101</t>
  </si>
  <si>
    <t>0002</t>
  </si>
  <si>
    <t>0008</t>
  </si>
  <si>
    <t>1501</t>
  </si>
  <si>
    <t>0005</t>
  </si>
  <si>
    <t>1502</t>
  </si>
  <si>
    <t>0001</t>
  </si>
  <si>
    <t>0401</t>
  </si>
  <si>
    <t>0701</t>
  </si>
  <si>
    <t>2002</t>
  </si>
  <si>
    <t>1801</t>
  </si>
  <si>
    <t>1201</t>
  </si>
  <si>
    <t>1301</t>
  </si>
  <si>
    <t>0602</t>
  </si>
  <si>
    <t>0003</t>
  </si>
  <si>
    <t>41/290</t>
  </si>
  <si>
    <t>ИНА -Укупан број замена светиљки након пуцања лампи (на годишњој бази)</t>
  </si>
  <si>
    <t>ЦИА -Маскимална могућа покривеност насеља и територије услугама одржавања чистоће јавних површина</t>
  </si>
  <si>
    <t>Шифра</t>
  </si>
  <si>
    <t>Вредност</t>
  </si>
  <si>
    <t>у базној</t>
  </si>
  <si>
    <t>години</t>
  </si>
  <si>
    <t>Циљана</t>
  </si>
  <si>
    <t>вредност</t>
  </si>
  <si>
    <t>Средства</t>
  </si>
  <si>
    <t>из буџета</t>
  </si>
  <si>
    <t>Сопствени</t>
  </si>
  <si>
    <t>и други</t>
  </si>
  <si>
    <t>приходи</t>
  </si>
  <si>
    <t>Укупна</t>
  </si>
  <si>
    <t>средства</t>
  </si>
  <si>
    <t>2-КОМУНАЛНА ДЕЛАТНОСТ</t>
  </si>
  <si>
    <t>3-ЛОКАЛНИ ЕКОНОМСКИ РАЗВОЈ</t>
  </si>
  <si>
    <t xml:space="preserve">ИНП -Број евидентираних незапослених лица на евиденцији НСЗ (разврстаних по полу и старости)
lica na evidenciji NSZ </t>
  </si>
  <si>
    <t>15 (5ж)</t>
  </si>
  <si>
    <t>4-РАЗВОЈ ТУРИЗМА</t>
  </si>
  <si>
    <t>ПА 0002 - ТУРИСТИЧКА ПРОМОЦИЈА</t>
  </si>
  <si>
    <t>5-РАЗВОЈ ПОЉОПРИВРЕДЕ</t>
  </si>
  <si>
    <t>ЦИП - ЦИЉ ПРОГРАМА</t>
  </si>
  <si>
    <r>
      <t xml:space="preserve">ИНП - </t>
    </r>
    <r>
      <rPr>
        <i/>
        <sz val="10"/>
        <color indexed="8"/>
        <rFont val="Times New Roman"/>
        <family val="1"/>
      </rPr>
      <t>ИНДИКАТОР ПРОГРАМА</t>
    </r>
  </si>
  <si>
    <r>
      <t xml:space="preserve">ПА - </t>
    </r>
    <r>
      <rPr>
        <i/>
        <sz val="10"/>
        <color indexed="8"/>
        <rFont val="Times New Roman"/>
        <family val="1"/>
      </rPr>
      <t>ПРОГРАМСКА АКТИВНОСТ</t>
    </r>
  </si>
  <si>
    <r>
      <t xml:space="preserve">ЦИА - </t>
    </r>
    <r>
      <rPr>
        <i/>
        <sz val="10"/>
        <color indexed="8"/>
        <rFont val="Times New Roman"/>
        <family val="1"/>
      </rPr>
      <t>ЦИЉ ПРОГРАМСКЕ АКТИВНОСТИ</t>
    </r>
  </si>
  <si>
    <r>
      <t xml:space="preserve">ИНА - </t>
    </r>
    <r>
      <rPr>
        <i/>
        <sz val="10"/>
        <color indexed="8"/>
        <rFont val="Times New Roman"/>
        <family val="1"/>
      </rPr>
      <t>ИНДИКАТОР ПРОГРАМСКЕ АКТИВНОСТИ</t>
    </r>
  </si>
  <si>
    <r>
      <t xml:space="preserve">ЦИПР - </t>
    </r>
    <r>
      <rPr>
        <i/>
        <sz val="10"/>
        <color indexed="8"/>
        <rFont val="Times New Roman"/>
        <family val="1"/>
      </rPr>
      <t>ЦИЉ ПРОЈЕКТА</t>
    </r>
  </si>
  <si>
    <r>
      <t xml:space="preserve">ИНПР - </t>
    </r>
    <r>
      <rPr>
        <i/>
        <sz val="10"/>
        <color indexed="8"/>
        <rFont val="Times New Roman"/>
        <family val="1"/>
      </rPr>
      <t>ИНДИКАТОР ПРОЈЕКТА</t>
    </r>
  </si>
  <si>
    <t>УКУПНО</t>
  </si>
  <si>
    <t>6-ЗАШТИТА ЖИВОТНЕ СРЕДИНЕ</t>
  </si>
  <si>
    <t>7-ПУТНА ИНФРАСТРУКТУРА</t>
  </si>
  <si>
    <t>8-ПРЕДШКОЛСКО ОБРАЗОВАЊЕ</t>
  </si>
  <si>
    <t>9-ОСНОВНО ОБРАЗОВАЊЕ</t>
  </si>
  <si>
    <t>10-СРЕДЊЕ ОБРАЗОВАЊЕ</t>
  </si>
  <si>
    <t>11-СОЦИЈАЛНА И ДЕЧЈА ЗАШТИТА</t>
  </si>
  <si>
    <t>12-ПРИМАРНА ЗДРАВСТВЕНА ЗАШТИТА</t>
  </si>
  <si>
    <t>13-РАЗВОЈ КУЛТУРЕ</t>
  </si>
  <si>
    <t>14-РАЗВОЈ СПОРТА И ОМЛАДИНЕ</t>
  </si>
  <si>
    <t>РЕКАПИТУЛАЦИЈА ПРОГРАМСКОГ БУЏЕТА</t>
  </si>
  <si>
    <t xml:space="preserve">ЦИА - Стварање услова за развој и унапређење пољопривредне производње на територији града/општине
</t>
  </si>
  <si>
    <t>ЦИА- Испуњење обавеза у складу са законима у домену постојања стратешких и оперативних планова као и мера заштите</t>
  </si>
  <si>
    <t>ЦИП -Развијеност инфраструктуре у контексту доприноса социо економском развоју</t>
  </si>
  <si>
    <t xml:space="preserve">ИНП - Дужина изграђених саобраћајница које су у надлежности града/општине (у км) </t>
  </si>
  <si>
    <t xml:space="preserve">ЦИА - Одржавање квалитета путне мреже кроз реконструкцију и  редовно одржавање асфалтног покривача
</t>
  </si>
  <si>
    <t>ИНА - Број километара санираних и/или реконструисаних путева</t>
  </si>
  <si>
    <t xml:space="preserve">ПА 0001 - ФУНКЦИОНИСАЊЕ СРЕДЊИХ ШКОЛА
</t>
  </si>
  <si>
    <t>ЦИА - Обезбеђени прописани услови за васпитно-образовни рад у средњим школама и безбедно одвијање наставе</t>
  </si>
  <si>
    <t xml:space="preserve">ЦИА - 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помоћи
</t>
  </si>
  <si>
    <t xml:space="preserve">ИНП - Број акција на прикупљању различитих  врста  помоћи </t>
  </si>
  <si>
    <t>ПA 0001 - ФУНКЦИОНИСАЊЕ УСТАНОВА ПРИМАРНЕ ЗДРАВСТВЕНЕ ЗАШТИТЕ</t>
  </si>
  <si>
    <t>ИНП-Број спортских организација преко којих се остварује јавни интерес у области спорта</t>
  </si>
  <si>
    <t>ПА 0002 - МЕСНЕ ЗАЈЕДНИЦЕ</t>
  </si>
  <si>
    <t>ПА 0004 - ОПШТИНСКО ЈАВНО ПРАВОБРАНИЛАШТВО</t>
  </si>
  <si>
    <t>ПА 0001 - ФУНКЦИОНИСАЊЕ ОСНОВНИХ ШКОЛА</t>
  </si>
  <si>
    <t xml:space="preserve">ЦИА - Обезбеђени прописани услови за васпитно-образовни рад са децом у основним школама 
</t>
  </si>
  <si>
    <t>ПA 0001 -ФУНКЦИОНИСАЊЕ УСТАНОВА КУЛТУРЕ</t>
  </si>
  <si>
    <t>ПРОГРАМ/
ПРОГРАМСКА АКТИВНОСТ/
ПРОЈЕКАТ</t>
  </si>
  <si>
    <t>Надлежан орган/особа</t>
  </si>
  <si>
    <t>Циљ Индикатор</t>
  </si>
  <si>
    <t>Основне школе на територији општине Кучево/директори ОШ</t>
  </si>
  <si>
    <t>Општинска управа/ Председник Комисије за доделу средстава у области спорта</t>
  </si>
  <si>
    <t>Месне заједнице/Председници савета МЗ</t>
  </si>
  <si>
    <t xml:space="preserve">ЦИП -Повећање запослености на територији града/општине
</t>
  </si>
  <si>
    <t xml:space="preserve">ПА 0001 -УПРАВЉАЊЕ РАЗВОЈЕМ ТУРИЗМА
</t>
  </si>
  <si>
    <t xml:space="preserve">ИНА - Усвојен програм заштите животне средине са акционим планом 
</t>
  </si>
  <si>
    <t xml:space="preserve">ЦИП - Потпуни обухват основним  образовањем и васпитањем
</t>
  </si>
  <si>
    <t>Oпштинкса управа/Начелник ОУ</t>
  </si>
  <si>
    <t>ПA 0003 - УПРАВЉАЊЕ ГРАЂЕВИНСКИМ ЗЕМЉИШТЕМ</t>
  </si>
  <si>
    <t>ПA 0003 - ОДРЖАВАЊЕ ЧИСТОЋЕ НА ПОВРШИНАМА ЈАВНЕ НАМЕНЕ</t>
  </si>
  <si>
    <t>ПA 0001 -  УПРАВЉАЊЕ/ОДРЖАВАЊЕ ЈАВНИМ ОСВЕТЉЕЊЕМ</t>
  </si>
  <si>
    <t>ПА 0008 - УПРАВЉАЊЕ И СНАБДЕВАЊЕ ВОДОМ ЗА ПИЋЕ</t>
  </si>
  <si>
    <t>ПА 0004- ЗООХИГИЈЕНА</t>
  </si>
  <si>
    <t>0004</t>
  </si>
  <si>
    <t>ЦИА-Унапређење заштите од заразних и других болести које преносе животиње</t>
  </si>
  <si>
    <t>ПА 0002 - МЕРЕ АКТИВНЕ ПОЛИТИКЕ ЗАПОШЉАВАЊА</t>
  </si>
  <si>
    <t xml:space="preserve">ЦИП - Раст производње и стабилност дохотка произвођача
</t>
  </si>
  <si>
    <t>ПА 0001 -  ПОДРШКА ЗА СПРОВОЂЕЊЕ ПОЉОПРИВРЕДНЕ ПОЛИТИКЕ У ЛОКАЛНОЈ ЗАЈЕДНИЦИ</t>
  </si>
  <si>
    <t xml:space="preserve">ПА 0001 - УПРАВЉАЊЕ ЗАШТИТОМ ЖИВОТНЕ СРЕДИНЕ </t>
  </si>
  <si>
    <t xml:space="preserve">ЦИП 0001 - Подстицање развоја културе
</t>
  </si>
  <si>
    <t xml:space="preserve">ИНП 0001- Број грађана у граду/општини у односу на укупан број установа културе
</t>
  </si>
  <si>
    <t>ПA 0002 -  ЈАЧАЊЕ КУЛТУРНЕ ПРОДУКЦИЈЕ И УМЕТНИЧКОГ СТВАРАЛАШТВА</t>
  </si>
  <si>
    <t xml:space="preserve"> ПА 0003-УНАПРЕЂЕЊЕ СИСТЕМА ОЧУВАЊА И ПРЕДСТАВЉАЊА КУЛТУРНО-ИСТОРИЈСКОГ НАСЛЕЂА</t>
  </si>
  <si>
    <t>ЦИП-Суфинансирање материјалних трошкова верских организација</t>
  </si>
  <si>
    <t>ИНА-Висина издвојених средстава из буџета</t>
  </si>
  <si>
    <t>ЦИП -Обезбеђење услова за бављење спортом свих грађана и грађанки  града/општине</t>
  </si>
  <si>
    <t>ИНА - Број годишњих програма спортских организација финансираних од стране града/општине</t>
  </si>
  <si>
    <t>Општинско правобранилаштво/правобранилац</t>
  </si>
  <si>
    <t>0014</t>
  </si>
  <si>
    <t>15-ОПШТЕ УСЛУГЕ ЛОКАЛНЕ САМОУПРАВЕ</t>
  </si>
  <si>
    <t>Скупштина општине/председник скупштине</t>
  </si>
  <si>
    <t>ПА 0001 - ФУНКЦИОНИСАЊЕ СКУПШТИНЕ</t>
  </si>
  <si>
    <t>ПА 0002 - ФУНКЦИОНИСАЊЕ ИЗВРШНИХ ОРГАНА (ПРЕДСЕДНИК И ОП.ВЕЋЕ)</t>
  </si>
  <si>
    <t xml:space="preserve">ЦИП -Повећање доступности права и услуга социјалне заштите
</t>
  </si>
  <si>
    <t>ИНП - Проценат корисника мера и услуга социјалне и дечје заштите који се финансирају из буџета града/општине у односу на број становника</t>
  </si>
  <si>
    <t>ПА 0002-МЕРЕ ПОДРШКЕ РУРАЛНОМ РАЗВОЈУ</t>
  </si>
  <si>
    <t>Oпштинска управа/Начелник ОУ</t>
  </si>
  <si>
    <t>Председник општине</t>
  </si>
  <si>
    <t>ПА 0007 -ФУНКЦИОНИСАЊЕ НАЦИОНАЛНИХ САВЕТА НАЦИОНАЛНИХ МАЊИНА</t>
  </si>
  <si>
    <t>0007</t>
  </si>
  <si>
    <t>11/2019</t>
  </si>
  <si>
    <t>11/2021</t>
  </si>
  <si>
    <t>ЦИП -Повећање покривеност територије комуналним делатностима одржавања јавних зелених површина, одржавања чистоће на површинама јавне намене и зоохигијене</t>
  </si>
  <si>
    <t xml:space="preserve">ИНП - Број м2 површина јавне намене где се одржава чистоћа </t>
  </si>
  <si>
    <t xml:space="preserve">ИНА-Број пријављених уједа од паса и мачака луталица од стране оштећених </t>
  </si>
  <si>
    <t xml:space="preserve">ЦИА -Повећање броја запослених кроз мере активне политике запошљавања
 </t>
  </si>
  <si>
    <t xml:space="preserve">ЦИА -Повећање квалитета туристичке понуде и услуге
</t>
  </si>
  <si>
    <t>ИНП - Удео регистрованих пољопривредних газдинстава у укупном броју пољопривредних газдинстава</t>
  </si>
  <si>
    <t>960/3694</t>
  </si>
  <si>
    <t>930/3695</t>
  </si>
  <si>
    <t xml:space="preserve">ИНА - Број регистрованих пољопривредних газдинстава која су корисници директног плаћања у односу на укупан број пољопривредних газдинстава         
</t>
  </si>
  <si>
    <t xml:space="preserve">ЦИА - Унапређење руралног развоја
           ИНА-Број регистрованих пољопривредних газдинстава која су корисници мера руралног развоја у односу на укупан број пољопривредних газдинстава </t>
  </si>
  <si>
    <t>ЦИП - Унапређење управљања комуналним отпадом</t>
  </si>
  <si>
    <t>ЦИП - Повећање обухвата средњошколског образовања</t>
  </si>
  <si>
    <t>ПА 0001 - ЈЕДНОКРАТНЕ ПОМОЋИ</t>
  </si>
  <si>
    <t>ЦИА - Унапређење услуга социјалне заштите за децу и породицу</t>
  </si>
  <si>
    <t xml:space="preserve">ЦИА - Унапређење заштите сиромашних </t>
  </si>
  <si>
    <t>ЦИП - Обезбеђени адекватни  услови за Васпитно-образовни рад са децом уз повећан обухват</t>
  </si>
  <si>
    <t xml:space="preserve">ЦИА - Унапређење подршке локалним спортским организацијама  преко којих се остварује јавни интерес у области спорта
</t>
  </si>
  <si>
    <t>Руководилац одељења Лер-а</t>
  </si>
  <si>
    <t>ЦИА - Адекватан квалитет пружених услуга водоснабдевања</t>
  </si>
  <si>
    <t>ИНА - Број кварова по км водоводне мреже</t>
  </si>
  <si>
    <t>1-СТАНОВАЊЕ,УРБАНИЗАМ И ПРОСТОРНО ПЛАНИРАЊЕ</t>
  </si>
  <si>
    <t>Oпштинска управа/Председник комисије за праћење Програма заштите животне средине</t>
  </si>
  <si>
    <t>Црвени крст Кучево/ Председник црвеног крста</t>
  </si>
  <si>
    <t>Општинска управа/Начелник управе</t>
  </si>
  <si>
    <t>ЦИПР-Побољшање квалитета социјалне заштите угроженим групама</t>
  </si>
  <si>
    <t>ИНПР-Број корисника пројеката</t>
  </si>
  <si>
    <t xml:space="preserve">ЦИПР-Унапређење безбедности у саобраћају
  </t>
  </si>
  <si>
    <t>ИНА - Висина буџетских издвајања опредељених за програм</t>
  </si>
  <si>
    <t>Председник Савета за безбедност саобраћаја</t>
  </si>
  <si>
    <t>16-ПОЛИТИЧКИ СИСТЕМ  ЛОКАЛНЕ САМОУПРАВЕ</t>
  </si>
  <si>
    <t xml:space="preserve">ПА 0001 - ФУНКЦИОНИСАЊЕ ЛОКАЛНЕ САМОУПРАВЕ </t>
  </si>
  <si>
    <t>ПА 0004-ОПШТИНСКО 
ЈАВНО ПРАВОБРАНИЛАШТВО</t>
  </si>
  <si>
    <t>Општински јавни правобранилац</t>
  </si>
  <si>
    <t>Председник скуштине/
Председник општине</t>
  </si>
  <si>
    <t xml:space="preserve">1.32км
</t>
  </si>
  <si>
    <t>ПA 0001 - ПРОСТОРНО И УРБАНИСТИЧКО ПЛАНИРАЊЕ</t>
  </si>
  <si>
    <t>ЦИА - Повећање покривености територије планском и урбанистичком документацијом</t>
  </si>
  <si>
    <t xml:space="preserve">ИНА - Број усвојених планова генералне регулације у односу на број предвиђених планова вишег реда </t>
  </si>
  <si>
    <t>3/1</t>
  </si>
  <si>
    <t>ИНА -Степен покривености територије услугама одржавања чистоће јавно-прометних површина (број улица које се чисте у граду)</t>
  </si>
  <si>
    <t xml:space="preserve">ЦИА -Адекватнo управљање јавним осветљењем
</t>
  </si>
  <si>
    <t xml:space="preserve">ИНА Проценат реализације програма развоја туризма града/општине у односу на годишњи план
</t>
  </si>
  <si>
    <t>ИНА 0001 - Просечан број ученика по одељењу (разврстани по полу)</t>
  </si>
  <si>
    <t>ИНА - Број запослених/број ученика</t>
  </si>
  <si>
    <t>ИНА - Број школских објеката/број школа</t>
  </si>
  <si>
    <t>Дом здравља Кучево/ директор</t>
  </si>
  <si>
    <t>Дом здравља Кучево/директор</t>
  </si>
  <si>
    <t>ИНП - Број дистрибуираних пакета за социјално угрожено становништво</t>
  </si>
  <si>
    <t xml:space="preserve">ИНП - Број волонтера Црвеног крста </t>
  </si>
  <si>
    <t>Општинска управа Кучево/ начелниk управе</t>
  </si>
  <si>
    <t>Центар за социјални рад за општину Кучево/, директор</t>
  </si>
  <si>
    <t>Библиотека "Никола Сикимић Маским", директор</t>
  </si>
  <si>
    <t>ИНА -Број културних манифестација подртжаних од стране града / општине</t>
  </si>
  <si>
    <t>Председник комисије за доделу средстава верским заједницама</t>
  </si>
  <si>
    <t>Начелник ОУ</t>
  </si>
  <si>
    <t xml:space="preserve">Центар за културу/  директор, </t>
  </si>
  <si>
    <t>0006</t>
  </si>
  <si>
    <t>ПА 0003 - ОПШТИ ЕКОНОМСКИ И КОМЕРЦИЈАЛНИ ПОСЛОВИ-ПОДРШКА ЕКОНОМСКОМ РАЗВОЈУ И ПРОМОЦИЈИ ПРЕДУЗЕТНИШТВА</t>
  </si>
  <si>
    <t>ЦИП-Суфинансирање материјалних трошкова рада архивe</t>
  </si>
  <si>
    <t>ПA 0001 - ПОДРШКА ЛОКАЛНИМ СПОРТСКИМ ОРГАНИЗАЦИЈАМА,УДРУЖЕЊИМА И САВЕЗИМА</t>
  </si>
  <si>
    <t>ПА 0014 - УПРАВЉАЊЕ ВАНРЕДНИМ СИТУАЦИЈАМА</t>
  </si>
  <si>
    <t>Општина Кучево/ председник</t>
  </si>
  <si>
    <t>1102</t>
  </si>
  <si>
    <t xml:space="preserve"> Председник Општине</t>
  </si>
  <si>
    <t>Општина Кучево/  председник,Општинска управа/Начелник ОУ, Правобранилаштво/Општинкси правобранилац</t>
  </si>
  <si>
    <t>ПА 0009-ТЕКУЋА БУЏЕТСКА РЕЗЕРВА</t>
  </si>
  <si>
    <t>0009</t>
  </si>
  <si>
    <t>ПА 0010 -СТАЛНА БУЏЕТСКА РЕЗЕРВА</t>
  </si>
  <si>
    <t>Општинска управа/ Начелник управе</t>
  </si>
  <si>
    <t xml:space="preserve">ЦИП -Повећање доступности права и механизама социјалне заштите за жене у локалној заједници
</t>
  </si>
  <si>
    <t>ИНП -Удео жена корисница социјалних помоћи у укупном броју корисника социјалне помоћи</t>
  </si>
  <si>
    <t>0010</t>
  </si>
  <si>
    <t xml:space="preserve">ЦИA-Максимална могућа покривеност корисника и територије услугама јавног превоза
  </t>
  </si>
  <si>
    <t>ИНА - Проценат покривености територије услугом јавног превоза (мерено кроз број насеља где постоји организован јавни превоз у односу на укупан број насеља)</t>
  </si>
  <si>
    <t>100%(22/22)</t>
  </si>
  <si>
    <t>Начелник општинске управе</t>
  </si>
  <si>
    <t>ПА 0004 - УПРАВЉАЊЕ ОТПАДНИМ ВОДАМА</t>
  </si>
  <si>
    <t>ПА 0004 Јавни градски и приградски превоз путника</t>
  </si>
  <si>
    <t>ЦИА- Ефикасно и рационално спровођење уклањања отпадних вода и минималан негативан утицај на животну средину</t>
  </si>
  <si>
    <t xml:space="preserve">ИНА - Продајна цена испуштене воде по м3
</t>
  </si>
  <si>
    <t xml:space="preserve">ИНП  - Обухват деце основним образовањем (разложено према полу)
</t>
  </si>
  <si>
    <t>925(470ж,455м)</t>
  </si>
  <si>
    <t>ИНП - Број деце која су обухваћена средњим образовањем (разложен по полу)</t>
  </si>
  <si>
    <t>640/15516</t>
  </si>
  <si>
    <t>630/15516</t>
  </si>
  <si>
    <t>ИНП -Број корисника услуга</t>
  </si>
  <si>
    <t>ЦИП-Повећање учешћа грађана и грађанки у  програмима и пројектима библиотеке</t>
  </si>
  <si>
    <t>ИНА -Број грађана из осетљивих група (м/ж) који су учествовали у програмима културне продукције уметничког стваралаштва</t>
  </si>
  <si>
    <t>ИНА -Број програма и пројеката за девојчице и дечаке који промовишу родну равноправност</t>
  </si>
  <si>
    <t>1396/681/715</t>
  </si>
  <si>
    <t>ЦИП-Обезбеђење редовног функционисања установа културе</t>
  </si>
  <si>
    <t>ЦИП-Унапређење разноврсности  културне понуде</t>
  </si>
  <si>
    <t>ИНА -Број програма и пројеката који доприносе већој укључености девојчица и дечака</t>
  </si>
  <si>
    <t xml:space="preserve">ИНА Број програма и пројеката који доприносе унапређењу родне равноправности </t>
  </si>
  <si>
    <t xml:space="preserve">ЦИА - Учешће ученика у доношењу одлука које се њих непосредно тичу  и демократски начин удруживања ради заступања интереса свих ученика у школи
</t>
  </si>
  <si>
    <t xml:space="preserve">ИНА -Број пројекта (идеја) </t>
  </si>
  <si>
    <t>ПА 0002 - ОДРЖАВАЊЕ САОБРАЋАЈНЕ ИНФРАСТРУКТУРЕ</t>
  </si>
  <si>
    <t>ПА 0003 - СЕРВИСИРАЊЕ ЈАВНОГ ДУГА</t>
  </si>
  <si>
    <t xml:space="preserve">Туристичка организација Кучево/Директор </t>
  </si>
  <si>
    <t>Предшколска установа "Лане" Кучево, директор</t>
  </si>
  <si>
    <t>Предшколска установа "Лане" Кучево,директор</t>
  </si>
  <si>
    <t>ЦИП -Просторни развој у складу са плановима</t>
  </si>
  <si>
    <t>ИНП Проценат покривености територије урбанистичком планском документацијом</t>
  </si>
  <si>
    <t xml:space="preserve">ЦИПр - </t>
  </si>
  <si>
    <t>ИНПр -</t>
  </si>
  <si>
    <t>ЦИА-Повећање прихода од туризма</t>
  </si>
  <si>
    <t xml:space="preserve">ИНП - Проценат повећања укупног броја гостију  </t>
  </si>
  <si>
    <t>ПРОЈЕКАТ 1-Уређења локалитета Краку Лу Јордан</t>
  </si>
  <si>
    <t>ЦИА-Повећање броја посетилаца и обогаћивање туристичке понуде</t>
  </si>
  <si>
    <t>ИНА-Уређење локалитета Краку Лу Јордан</t>
  </si>
  <si>
    <t>ПРОЈЕКАТ 2-Уређење ,,Виле краља Александра Карађорђевића" у Нересници</t>
  </si>
  <si>
    <t>ПРОЈЕКАТ 3-Унутрашњи радови у пећини ,,Равништрка"</t>
  </si>
  <si>
    <t>ЦИА-Повећање броја посетилаца/домаћих и страних</t>
  </si>
  <si>
    <t>ИНА-Унутрашњи радови у Пећини "Равништарка"</t>
  </si>
  <si>
    <t>ЦИА-Повећање броја посетилаца</t>
  </si>
  <si>
    <t>ИНА-Унутрашњи радови у пећини Церемошња</t>
  </si>
  <si>
    <t>ПРОЈЕКАТ 4-Унутрашњи радови у пећини Церемошња</t>
  </si>
  <si>
    <t>(170/4)2,33%</t>
  </si>
  <si>
    <t>44/200</t>
  </si>
  <si>
    <t>ЦИП -Повећање учешћа жена у спорту</t>
  </si>
  <si>
    <t>ИНП-Број запослених жена</t>
  </si>
  <si>
    <t>1301-П1 -Пројекат -Уређење игралишта за децу</t>
  </si>
  <si>
    <t>ЦИА-Повећање броја посетилаца и дуже задржавање посетилаца</t>
  </si>
  <si>
    <t>ИНА-Уређење ,,Виле Краља Алксандра Карађорђевића,, у Нересници</t>
  </si>
  <si>
    <t>710(360Ж)</t>
  </si>
  <si>
    <t>670/15516</t>
  </si>
  <si>
    <t>1400/690/710</t>
  </si>
  <si>
    <t>Општинска управа Кучево, начелник ОУ</t>
  </si>
  <si>
    <t>ЦИА -Поштовање начела родне равноправности приликом доделе подстицајних средстава у оквиру програма мера подршке за спровођење пољопривредне политике и политике руралног развоја на територији општине Кучево
           ИНА-број уговора или решења о додели подстуцајних средстава у односу на број поднетих захтева( проценат повећања удео жена у односу на мушкарце)</t>
  </si>
  <si>
    <t>640 (280 Ж)</t>
  </si>
  <si>
    <t>480 (270 Ж)</t>
  </si>
  <si>
    <t>ПA 0005 - ОСТВАРИВАЊЕ ЈАВНОГ ИНТЕРЕСА У ОДРЖАВАЊУ ЗГРАДА</t>
  </si>
  <si>
    <t>ЦИА - Очување и унапређење стамбеног фонда</t>
  </si>
  <si>
    <t>ИНА -Број склопљених уговора о беспроватном суфинансирању активности на инвестиционом одржавању и унапређењу својства зграде</t>
  </si>
  <si>
    <t>ПA 0002 - ОДРЖАВАЊЕ ЈАВНИХ ЗЕЛЕНИХ ПОВРШИНА</t>
  </si>
  <si>
    <t>Oпштинска управа/Руководилац одељења за имовинскоправне послове</t>
  </si>
  <si>
    <t>1201-4004</t>
  </si>
  <si>
    <t>1201-4002</t>
  </si>
  <si>
    <t>1201-4001</t>
  </si>
  <si>
    <t>1201-4003</t>
  </si>
  <si>
    <t>1301-5001</t>
  </si>
  <si>
    <t>500 (220 Ж)</t>
  </si>
  <si>
    <t>470(200ж)</t>
  </si>
  <si>
    <t>2</t>
  </si>
  <si>
    <t>ПA 0006 - ОЗНАЧАВАЊЕ НАЗИВА УЛИЦА,ТРГОВА И ЗГРАДА КУЋНИМ БРОЈЕВИМА</t>
  </si>
  <si>
    <t>ЦИА - Означавање назива улица,тргова и зграда кућним бројевима</t>
  </si>
  <si>
    <t>ИНА -таблие са називима улица,тргова и засеока</t>
  </si>
  <si>
    <t>ИНА -поцинковани стубови</t>
  </si>
  <si>
    <t>ИНА -таблице за означавање</t>
  </si>
  <si>
    <t>ПРОЈЕКАТ П1 -Пројектно техничка документација за пројекат ,,Чиста Србија,,</t>
  </si>
  <si>
    <t>ЦИА-Израда пројектно техничке документације</t>
  </si>
  <si>
    <t>ИНА-пројекат</t>
  </si>
  <si>
    <t xml:space="preserve">ПА 0004 - УПРАВЉАЊЕ ОТПАДНИМ ВОДАМА И КАНАЛИЗАЦИОНА ИНФРАСТРУКТУРА </t>
  </si>
  <si>
    <t>950/3694</t>
  </si>
  <si>
    <t>1000/3964</t>
  </si>
  <si>
    <t>1050/3694</t>
  </si>
  <si>
    <t>3000/3944</t>
  </si>
  <si>
    <t>Општина Кучево/  начелник</t>
  </si>
  <si>
    <t>17-ЕНЕРГЕТСКА ЕФИКАСНОТ И ОБНОВЉИВИ ИЗВОРИ ЕНЕРГИЈЕ</t>
  </si>
  <si>
    <t>Општина Кучево/ начелник</t>
  </si>
  <si>
    <t>Општина Кучево/начелник</t>
  </si>
  <si>
    <t>ПA 0004 - СТАМБЕНА ПОДРШКА</t>
  </si>
  <si>
    <t>110/950</t>
  </si>
  <si>
    <t>56/950</t>
  </si>
  <si>
    <t>ПА 0005 - УНАПРЕЂЕЊЕ БЕЗБЕДНОСТИ САОБРАЋАЈА</t>
  </si>
  <si>
    <t>2004</t>
  </si>
  <si>
    <t>Пројекат П1-2004 Пројекат Ученичког парламента - Надстрешница у дворишту Средње школе</t>
  </si>
  <si>
    <t>2004-4001</t>
  </si>
  <si>
    <t>5</t>
  </si>
  <si>
    <t>ПА 0019 - Подршка деци и породицама са децом</t>
  </si>
  <si>
    <t>0019</t>
  </si>
  <si>
    <t>ПА 0018 -  АКТИВНОСТИ ЦРВЕНОГ КРСТА</t>
  </si>
  <si>
    <t>0018</t>
  </si>
  <si>
    <t>1201-П4-Пројекат -градска галерија Драган Кецман</t>
  </si>
  <si>
    <t xml:space="preserve">ЦИА -Уређење игралишта у 2022 </t>
  </si>
  <si>
    <t>2003</t>
  </si>
  <si>
    <t>2004-4002</t>
  </si>
  <si>
    <t>Пројекат П1-2004 Пројекат Ученичког парламента - кутак пријатељства и зелено двориште</t>
  </si>
  <si>
    <t>0902</t>
  </si>
  <si>
    <t>ПА 0005 -  обављање делатности установа социјалне заштите</t>
  </si>
  <si>
    <t>0902-П1 -Пројекат Пројекат лични пратилац детета</t>
  </si>
  <si>
    <t>0902-П2 -Пројекат Помоћ
у кући за старија лица</t>
  </si>
  <si>
    <t>2 м/5ж</t>
  </si>
  <si>
    <t>ИНА-Број корисника једнократне новчане помоћи у односу на укупан број грађана</t>
  </si>
  <si>
    <t>ЦИА -Стављање у функцију грађевинског земљишта</t>
  </si>
  <si>
    <t>ЦИА - Планско управљање стамбеном подршком</t>
  </si>
  <si>
    <t>ИНА -Број корисника стамбене подршке</t>
  </si>
  <si>
    <t xml:space="preserve">ЦИА -Суфинансирање пројеката из општинског буџета
 </t>
  </si>
  <si>
    <t>ИНА Број пројеката који су обезбеђени из општинског буџета</t>
  </si>
  <si>
    <t xml:space="preserve">ИНП -Број становника прикључен на јавну канализацију у односу на укупан број становника
</t>
  </si>
  <si>
    <t>ЦИА- Адекватан квалитет пружених услуга одвођења отпадних вода</t>
  </si>
  <si>
    <t xml:space="preserve">ИНА - Број интервенција на канализационој мрежи
</t>
  </si>
  <si>
    <t xml:space="preserve">ЦИП -Обезбеђење редовног функционисања установа културе
</t>
  </si>
  <si>
    <t>ИНА- Број запослених у установама културе у односу на укупан број запослених у ЈЛС</t>
  </si>
  <si>
    <t>ЦИПР-Уређење културно-уметничког простора
                  ИНПР-Број посетиоца</t>
  </si>
  <si>
    <t xml:space="preserve">ЦИП - Смањење потрошње енергије
</t>
  </si>
  <si>
    <t>ИНП - Укупна потрошња примарне енергије у јавним зградама по м2 површине јавних зграда</t>
  </si>
  <si>
    <t>ЦИП - Успостављање система енергетског менаџмента</t>
  </si>
  <si>
    <t xml:space="preserve">ИНП - Постојање енергетског менаџера
</t>
  </si>
  <si>
    <t>ИНА-Број локација комунално опремљеног земљишта</t>
  </si>
  <si>
    <t>ЦИП -Повећање  обухвата деце предшколским васпитањем  и  образовањем</t>
  </si>
  <si>
    <t>2001-П1 Пројекат -реконструкција и опремање кухиње и вешераја</t>
  </si>
  <si>
    <t xml:space="preserve">ЦИПР-Опремање кухиње и вешераја 
  </t>
  </si>
  <si>
    <t xml:space="preserve">ИНА - кухиња и вешерај  опремљени </t>
  </si>
  <si>
    <t>2001-5001</t>
  </si>
  <si>
    <t xml:space="preserve">ЦИА - Израда пројектно техничке документације школи
</t>
  </si>
  <si>
    <t>ИНА -Пројктно техничка документација</t>
  </si>
  <si>
    <t>2003-5001</t>
  </si>
  <si>
    <t>Пројекат П1-2003-Пројектна докуменатција за основнењ школе у Турији и Волуји</t>
  </si>
  <si>
    <t>Руководиалц ЛЕР-а</t>
  </si>
  <si>
    <t>Начелник ОУ,</t>
  </si>
  <si>
    <t>Центар за културу "Драган Кецман", директор, библиотека "Никола Сикимић Маским директор, Општинкса управа/Начелник ОУ</t>
  </si>
  <si>
    <t>Центар за културу "Драган Кецман", директор</t>
  </si>
  <si>
    <t>0401-5001</t>
  </si>
  <si>
    <t>0902-4001</t>
  </si>
  <si>
    <t>0902-4002</t>
  </si>
  <si>
    <t>2101</t>
  </si>
  <si>
    <t>0501</t>
  </si>
  <si>
    <t>135/178 kwh</t>
  </si>
  <si>
    <t>0701-П1 Пројекат -Набавка минибуса за потребе превоза сеоског становништва у општини Кучево</t>
  </si>
  <si>
    <t>0701-5001</t>
  </si>
  <si>
    <t xml:space="preserve">ЦИПР-Побољшање превоза сеоског становништва општине Кучево </t>
  </si>
  <si>
    <t>ИНА - Набављен аутобус</t>
  </si>
  <si>
    <t>ПА 0002 - ФУНКЦИОНИСАЊЕ ПРЕДШКОЛСКИХ УСТАНОВА</t>
  </si>
  <si>
    <t>Пројекат-Унапређење и модернизација рада ЈЛС и осавремењавање информационих технологија у општини Кучево</t>
  </si>
  <si>
    <t>0602-5001</t>
  </si>
  <si>
    <t>ЦИА - Увођење е-скупштинског система обухвата набавку опреме којом ће се побољшати рад Скупштине општине кучево,али и рад целе Општинске управе Кучево.</t>
  </si>
  <si>
    <t>ИНА -набављена опрема,опремљена скупштинска сала</t>
  </si>
  <si>
    <t>0401-4001</t>
  </si>
  <si>
    <t>ПРОЈЕКАТ П1 -Пошумљавање</t>
  </si>
  <si>
    <t>ЦИА-Формирање основе за одрживи развој општине,очување и заштита природних вредности,као и успостављање ефикасног процеса заштите животне средине.</t>
  </si>
  <si>
    <t>ИНА-Број посађених садница</t>
  </si>
  <si>
    <t>ИНА -Привођење намени  једног игралишта</t>
  </si>
  <si>
    <t>1201-П5-Пројекат организовање манифестације ,,Михољски сусрети села,,</t>
  </si>
  <si>
    <t>1201-4005</t>
  </si>
  <si>
    <t xml:space="preserve">Општина Кучево/  председник </t>
  </si>
  <si>
    <t xml:space="preserve">1201-П3-Великани Кучева </t>
  </si>
  <si>
    <t>ЦИА - Унапређење заштите сиромашних</t>
  </si>
  <si>
    <t>ИНА Број корисника једнократне новчане помоћи у односу на укупан број грађана (нпр. набавка огрева и сл.) у односу на укупан број грађана</t>
  </si>
  <si>
    <t xml:space="preserve">ИНП -Број грађана - корисника других мера материјалне подршке </t>
  </si>
  <si>
    <t xml:space="preserve">ИНП - Број примедби/притужби заштитнику пацијентових права </t>
  </si>
  <si>
    <t>ИНП - Проценат буџета који се издваја за изградњу,инвестиционо и текуће одржавање просторија у установама примарне здравствене заштите</t>
  </si>
  <si>
    <t>ЦИПР-Повећање интересовања грађана за развој кутуре 
                  ИНПР- Број посетилаца</t>
  </si>
  <si>
    <t>ЦИПР-Повећање интересовања грађана за развој културе
                  ИНПР- Број приказаних представа</t>
  </si>
  <si>
    <t>ПA 0001 - ЕНЕРГЕТСКИ МЕНАЏМЕНТ</t>
  </si>
  <si>
    <t>0101-4001</t>
  </si>
  <si>
    <t>ЦИА-Одлазак на међународни сајам</t>
  </si>
  <si>
    <t>ИНА -Broj novozaposlenih žena kroz realizaciju mera aktivne politike zapošljavanja</t>
  </si>
  <si>
    <t>Пројекат-Спровођење избора-7070</t>
  </si>
  <si>
    <t>2101- 7070</t>
  </si>
  <si>
    <t>Секретар изборне комисије Мрина Ранчић</t>
  </si>
  <si>
    <t>ПРОЈЕКАТ П1 -Сајам ,,Агро Белграде 2024,,</t>
  </si>
  <si>
    <t>7/175</t>
  </si>
  <si>
    <t>11806/2</t>
  </si>
  <si>
    <t>2 м/6ж</t>
  </si>
  <si>
    <t>СТШ/ директор</t>
  </si>
  <si>
    <t>ЦИА Адекватан квалитет пружених услуга уређења и одржавања јавних зелених површина</t>
  </si>
  <si>
    <t>ИНА -Динамика уређења јавних зелених површина (пет пуата у току месеца).</t>
  </si>
  <si>
    <t>65/950</t>
  </si>
  <si>
    <t>Руководилац одељења  Лер-а</t>
  </si>
  <si>
    <t>ЦИПР-Очување традиције овог краја
                  ИНПР- Одржана манифестација(број посетилаца)</t>
  </si>
  <si>
    <t>1201-0004</t>
  </si>
  <si>
    <t>1201-П6-Пројекат-Ритам Европе-Србија у ритму Европе</t>
  </si>
  <si>
    <t>1201-4006</t>
  </si>
  <si>
    <t>ЦИПР-подстицање развоја талената код деце и омладине
                  ИНПР- број младих талента</t>
  </si>
  <si>
    <t>1201-П1-Пројекат смотра народног стваралаштва Хомољски мотиви 2025</t>
  </si>
  <si>
    <t>ЦИПР-Смотра  изворног народног стваралаштва ,,Хомољски мотиви,, 2025 године
                  ИНПР- Број посетилаца</t>
  </si>
  <si>
    <t>ЦИПР-Презентација и промоција уметничких дела из области сликарства и вајарства
                  ИНПР- број посетиоца</t>
  </si>
  <si>
    <t>ИНП - Проценат уписане деце у односу на број укупно пријављене деце</t>
  </si>
  <si>
    <t>64,15%</t>
  </si>
  <si>
    <t>65%</t>
  </si>
  <si>
    <t>ИНП - Реализација различитих облика и програма рада Установе у просторијама локалне заједниуце-ОШ ,,Угрин Бранковић,, подручно одељење у Нересници</t>
  </si>
  <si>
    <t>50%</t>
  </si>
  <si>
    <t>60%</t>
  </si>
  <si>
    <t xml:space="preserve">ЦИП - Унапређење безбедности и квалитета здравствене заштите
</t>
  </si>
  <si>
    <t xml:space="preserve">ЦИП - Унапређење ефикасности примарне здравствене заштите
</t>
  </si>
  <si>
    <t>37/138</t>
  </si>
  <si>
    <t>37/151</t>
  </si>
  <si>
    <t>37/160</t>
  </si>
  <si>
    <t>37/175</t>
  </si>
  <si>
    <t>138(67ж,71м)</t>
  </si>
  <si>
    <t>151(64ж,87м)</t>
  </si>
  <si>
    <t>160(75ж,85м)</t>
  </si>
  <si>
    <t>175(86ж,89м)</t>
  </si>
  <si>
    <t>2,4%</t>
  </si>
  <si>
    <t>280(150Ж)</t>
  </si>
  <si>
    <t>280</t>
  </si>
  <si>
    <t>ИНА-Учешће на међународном сајму,воћарства, виноградарства и повртарства Агро Белграде 2025 са уписом у каталог излагача.</t>
  </si>
  <si>
    <t xml:space="preserve">ЦИА - Повећање квалитета туристичке понуде и услуге
</t>
  </si>
  <si>
    <t>ИНП - Проценат реализације програма развоја туризма града/општине у односу на годишњи план</t>
  </si>
  <si>
    <t>Циљанa</t>
  </si>
  <si>
    <t>1201-П2-Фестивал аматерских позоришта 2025</t>
  </si>
  <si>
    <t>ПРОЈЕКАТ  -Уређење пешачке стазе на десној обали Пека</t>
  </si>
  <si>
    <t>1101-4001</t>
  </si>
  <si>
    <t>1201-П4-Пројекат-градска галерија</t>
  </si>
  <si>
    <t>ЦИА-уређење стазе на врху насипа за шетњу,бициклисте и остало.</t>
  </si>
  <si>
    <t>ИНА-Дужина уређења у метрима</t>
  </si>
  <si>
    <t>ЦИА - Унапређење услова наставе</t>
  </si>
  <si>
    <t>ИНА -Број ученика</t>
  </si>
  <si>
    <t>138(71м,67ж)</t>
  </si>
  <si>
    <t>151(87м,64ж)</t>
  </si>
  <si>
    <t>160(85м,75ж)</t>
  </si>
  <si>
    <t>175(89м,86ж)</t>
  </si>
  <si>
    <t>1209/510/830</t>
  </si>
  <si>
    <t>ИНА Број програма и пројеката који промовишу креативност код деце  и омладине у области ликовне  уметности</t>
  </si>
  <si>
    <t>374м/356ж</t>
  </si>
  <si>
    <t>379м/362ж</t>
  </si>
  <si>
    <t>384м/366ж</t>
  </si>
  <si>
    <t>378м/366ж</t>
  </si>
  <si>
    <t>16.31ж/17.04м</t>
  </si>
  <si>
    <t>16.38ж/17.15м</t>
  </si>
  <si>
    <t>17.5ж/17.23м</t>
  </si>
  <si>
    <t>17.12ж/17.15м</t>
  </si>
  <si>
    <t>4/131</t>
  </si>
</sst>
</file>

<file path=xl/styles.xml><?xml version="1.0" encoding="utf-8"?>
<styleSheet xmlns="http://schemas.openxmlformats.org/spreadsheetml/2006/main">
  <fonts count="22">
    <font>
      <sz val="10"/>
      <color indexed="8"/>
      <name val="MS Sans Serif"/>
    </font>
    <font>
      <sz val="8"/>
      <name val="MS Sans Serif"/>
      <family val="2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sz val="7"/>
      <color indexed="8"/>
      <name val="Times New Roman"/>
      <family val="1"/>
    </font>
    <font>
      <i/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6"/>
      <color indexed="8"/>
      <name val="Swiss Light YU"/>
      <family val="2"/>
    </font>
    <font>
      <b/>
      <sz val="10"/>
      <color indexed="8"/>
      <name val="Times New Roman"/>
      <family val="1"/>
    </font>
    <font>
      <b/>
      <sz val="10"/>
      <color indexed="8"/>
      <name val="MS Sans Serif"/>
      <family val="2"/>
    </font>
    <font>
      <b/>
      <sz val="10"/>
      <color theme="0"/>
      <name val="Times New Roman"/>
      <family val="1"/>
    </font>
    <font>
      <sz val="8"/>
      <color indexed="8"/>
      <name val="Calibri"/>
      <family val="2"/>
    </font>
    <font>
      <sz val="8"/>
      <color indexed="8"/>
      <name val="Times New Roman"/>
      <family val="1"/>
    </font>
    <font>
      <sz val="9"/>
      <color indexed="8"/>
      <name val="Calibri"/>
      <family val="2"/>
    </font>
    <font>
      <sz val="7"/>
      <color indexed="8"/>
      <name val="Calibri"/>
      <family val="2"/>
    </font>
    <font>
      <sz val="10"/>
      <color indexed="8"/>
      <name val="MS Sans Serif"/>
      <family val="2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5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Border="1"/>
    <xf numFmtId="0" fontId="2" fillId="0" borderId="4" xfId="0" applyFont="1" applyBorder="1"/>
    <xf numFmtId="0" fontId="2" fillId="0" borderId="9" xfId="0" applyFont="1" applyBorder="1"/>
    <xf numFmtId="4" fontId="2" fillId="0" borderId="9" xfId="0" applyNumberFormat="1" applyFont="1" applyBorder="1" applyAlignment="1">
      <alignment horizontal="right" vertical="center"/>
    </xf>
    <xf numFmtId="0" fontId="2" fillId="2" borderId="5" xfId="0" applyFont="1" applyFill="1" applyBorder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4" fontId="2" fillId="2" borderId="5" xfId="0" applyNumberFormat="1" applyFont="1" applyFill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0" fontId="2" fillId="0" borderId="12" xfId="0" applyFont="1" applyBorder="1"/>
    <xf numFmtId="0" fontId="2" fillId="0" borderId="13" xfId="0" applyFont="1" applyBorder="1"/>
    <xf numFmtId="4" fontId="4" fillId="0" borderId="9" xfId="0" applyNumberFormat="1" applyFont="1" applyBorder="1" applyAlignment="1">
      <alignment horizontal="right" vertic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0" xfId="0" applyFont="1"/>
    <xf numFmtId="4" fontId="5" fillId="0" borderId="0" xfId="0" applyNumberFormat="1" applyFont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0" fontId="2" fillId="3" borderId="17" xfId="0" applyFont="1" applyFill="1" applyBorder="1" applyAlignment="1">
      <alignment horizontal="left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4" fontId="2" fillId="3" borderId="8" xfId="0" applyNumberFormat="1" applyFont="1" applyFill="1" applyBorder="1" applyAlignment="1">
      <alignment horizontal="right" vertical="center"/>
    </xf>
    <xf numFmtId="4" fontId="2" fillId="3" borderId="5" xfId="0" applyNumberFormat="1" applyFont="1" applyFill="1" applyBorder="1" applyAlignment="1">
      <alignment horizontal="right" vertical="center"/>
    </xf>
    <xf numFmtId="10" fontId="2" fillId="0" borderId="9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right" vertical="center"/>
    </xf>
    <xf numFmtId="0" fontId="2" fillId="0" borderId="9" xfId="0" applyFont="1" applyFill="1" applyBorder="1"/>
    <xf numFmtId="49" fontId="2" fillId="3" borderId="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5" xfId="0" applyFont="1" applyFill="1" applyBorder="1"/>
    <xf numFmtId="49" fontId="4" fillId="0" borderId="9" xfId="0" applyNumberFormat="1" applyFont="1" applyFill="1" applyBorder="1" applyAlignment="1">
      <alignment horizontal="right" vertical="center"/>
    </xf>
    <xf numFmtId="0" fontId="13" fillId="0" borderId="0" xfId="0" applyFont="1"/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4" fontId="2" fillId="0" borderId="12" xfId="0" applyNumberFormat="1" applyFont="1" applyFill="1" applyBorder="1" applyAlignment="1">
      <alignment horizontal="right" vertical="center"/>
    </xf>
    <xf numFmtId="0" fontId="2" fillId="6" borderId="9" xfId="0" applyFont="1" applyFill="1" applyBorder="1"/>
    <xf numFmtId="0" fontId="2" fillId="6" borderId="12" xfId="0" applyFont="1" applyFill="1" applyBorder="1"/>
    <xf numFmtId="0" fontId="2" fillId="6" borderId="13" xfId="0" applyFont="1" applyFill="1" applyBorder="1"/>
    <xf numFmtId="4" fontId="2" fillId="6" borderId="9" xfId="0" applyNumberFormat="1" applyFont="1" applyFill="1" applyBorder="1" applyAlignment="1">
      <alignment horizontal="right" vertical="center"/>
    </xf>
    <xf numFmtId="4" fontId="2" fillId="6" borderId="12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wrapText="1"/>
    </xf>
    <xf numFmtId="49" fontId="2" fillId="6" borderId="12" xfId="0" applyNumberFormat="1" applyFont="1" applyFill="1" applyBorder="1"/>
    <xf numFmtId="49" fontId="2" fillId="6" borderId="12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2" fillId="0" borderId="4" xfId="0" applyNumberFormat="1" applyFont="1" applyBorder="1"/>
    <xf numFmtId="49" fontId="2" fillId="0" borderId="12" xfId="0" applyNumberFormat="1" applyFont="1" applyBorder="1"/>
    <xf numFmtId="49" fontId="2" fillId="0" borderId="2" xfId="0" applyNumberFormat="1" applyFont="1" applyBorder="1"/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/>
    <xf numFmtId="49" fontId="2" fillId="0" borderId="0" xfId="0" applyNumberFormat="1" applyFont="1"/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4" xfId="0" applyFont="1" applyFill="1" applyBorder="1"/>
    <xf numFmtId="0" fontId="2" fillId="0" borderId="0" xfId="0" applyFont="1" applyFill="1" applyBorder="1"/>
    <xf numFmtId="4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6" borderId="5" xfId="0" applyFont="1" applyFill="1" applyBorder="1"/>
    <xf numFmtId="4" fontId="2" fillId="6" borderId="5" xfId="0" applyNumberFormat="1" applyFont="1" applyFill="1" applyBorder="1" applyAlignment="1">
      <alignment horizontal="right" vertical="center"/>
    </xf>
    <xf numFmtId="0" fontId="13" fillId="5" borderId="22" xfId="0" applyFont="1" applyFill="1" applyBorder="1" applyAlignment="1">
      <alignment horizontal="center"/>
    </xf>
    <xf numFmtId="49" fontId="4" fillId="0" borderId="9" xfId="0" applyNumberFormat="1" applyFont="1" applyFill="1" applyBorder="1"/>
    <xf numFmtId="0" fontId="2" fillId="0" borderId="14" xfId="0" applyFont="1" applyFill="1" applyBorder="1"/>
    <xf numFmtId="49" fontId="2" fillId="0" borderId="4" xfId="0" applyNumberFormat="1" applyFont="1" applyFill="1" applyBorder="1"/>
    <xf numFmtId="4" fontId="2" fillId="0" borderId="4" xfId="0" applyNumberFormat="1" applyFont="1" applyFill="1" applyBorder="1" applyAlignment="1">
      <alignment horizontal="right" vertical="center"/>
    </xf>
    <xf numFmtId="49" fontId="2" fillId="0" borderId="12" xfId="0" applyNumberFormat="1" applyFont="1" applyBorder="1" applyAlignment="1">
      <alignment horizontal="center"/>
    </xf>
    <xf numFmtId="0" fontId="2" fillId="0" borderId="3" xfId="0" applyNumberFormat="1" applyFont="1" applyFill="1" applyBorder="1" applyAlignment="1">
      <alignment horizontal="right" vertical="center"/>
    </xf>
    <xf numFmtId="0" fontId="2" fillId="0" borderId="3" xfId="0" applyNumberFormat="1" applyFont="1" applyFill="1" applyBorder="1"/>
    <xf numFmtId="4" fontId="2" fillId="0" borderId="6" xfId="0" applyNumberFormat="1" applyFont="1" applyFill="1" applyBorder="1" applyAlignment="1">
      <alignment horizontal="right" vertical="center"/>
    </xf>
    <xf numFmtId="0" fontId="0" fillId="0" borderId="0" xfId="0" applyFill="1"/>
    <xf numFmtId="49" fontId="7" fillId="0" borderId="3" xfId="0" applyNumberFormat="1" applyFont="1" applyBorder="1" applyAlignment="1" applyProtection="1">
      <alignment horizontal="center" vertical="center" wrapText="1"/>
      <protection locked="0"/>
    </xf>
    <xf numFmtId="0" fontId="2" fillId="0" borderId="9" xfId="0" applyNumberFormat="1" applyFont="1" applyFill="1" applyBorder="1" applyAlignment="1">
      <alignment horizontal="right" vertical="center"/>
    </xf>
    <xf numFmtId="0" fontId="2" fillId="0" borderId="9" xfId="0" applyNumberFormat="1" applyFont="1" applyFill="1" applyBorder="1"/>
    <xf numFmtId="0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NumberFormat="1" applyFont="1" applyBorder="1" applyAlignment="1">
      <alignment horizontal="right" vertical="center"/>
    </xf>
    <xf numFmtId="0" fontId="2" fillId="0" borderId="9" xfId="0" applyNumberFormat="1" applyFont="1" applyBorder="1"/>
    <xf numFmtId="0" fontId="2" fillId="0" borderId="9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right" vertical="center"/>
    </xf>
    <xf numFmtId="49" fontId="2" fillId="0" borderId="3" xfId="0" applyNumberFormat="1" applyFont="1" applyFill="1" applyBorder="1"/>
    <xf numFmtId="0" fontId="2" fillId="0" borderId="16" xfId="0" applyFont="1" applyFill="1" applyBorder="1"/>
    <xf numFmtId="49" fontId="2" fillId="0" borderId="2" xfId="0" applyNumberFormat="1" applyFont="1" applyFill="1" applyBorder="1"/>
    <xf numFmtId="4" fontId="2" fillId="0" borderId="2" xfId="0" applyNumberFormat="1" applyFont="1" applyFill="1" applyBorder="1" applyAlignment="1">
      <alignment horizontal="right" vertical="center"/>
    </xf>
    <xf numFmtId="10" fontId="2" fillId="0" borderId="3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0" fontId="2" fillId="0" borderId="11" xfId="0" applyNumberFormat="1" applyFont="1" applyBorder="1" applyAlignment="1">
      <alignment horizontal="right" vertical="center"/>
    </xf>
    <xf numFmtId="0" fontId="2" fillId="0" borderId="3" xfId="0" applyNumberFormat="1" applyFont="1" applyBorder="1" applyAlignment="1">
      <alignment horizontal="right" vertical="center"/>
    </xf>
    <xf numFmtId="0" fontId="2" fillId="0" borderId="3" xfId="0" applyNumberFormat="1" applyFont="1" applyBorder="1"/>
    <xf numFmtId="4" fontId="2" fillId="0" borderId="10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10" fontId="2" fillId="0" borderId="24" xfId="0" applyNumberFormat="1" applyFont="1" applyFill="1" applyBorder="1" applyAlignment="1">
      <alignment horizontal="right" vertical="center"/>
    </xf>
    <xf numFmtId="0" fontId="2" fillId="6" borderId="17" xfId="0" applyFont="1" applyFill="1" applyBorder="1" applyAlignment="1">
      <alignment horizontal="left" vertical="center" wrapText="1"/>
    </xf>
    <xf numFmtId="49" fontId="2" fillId="6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/>
    </xf>
    <xf numFmtId="4" fontId="2" fillId="6" borderId="6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49" fontId="2" fillId="0" borderId="9" xfId="0" applyNumberFormat="1" applyFont="1" applyBorder="1"/>
    <xf numFmtId="0" fontId="2" fillId="0" borderId="15" xfId="0" applyFont="1" applyFill="1" applyBorder="1" applyAlignment="1">
      <alignment wrapText="1"/>
    </xf>
    <xf numFmtId="4" fontId="2" fillId="8" borderId="5" xfId="0" applyNumberFormat="1" applyFont="1" applyFill="1" applyBorder="1" applyAlignment="1">
      <alignment horizontal="right" vertical="center"/>
    </xf>
    <xf numFmtId="4" fontId="2" fillId="5" borderId="5" xfId="0" applyNumberFormat="1" applyFont="1" applyFill="1" applyBorder="1" applyAlignment="1">
      <alignment horizontal="right" vertical="center"/>
    </xf>
    <xf numFmtId="0" fontId="2" fillId="5" borderId="5" xfId="0" applyFont="1" applyFill="1" applyBorder="1"/>
    <xf numFmtId="4" fontId="2" fillId="5" borderId="6" xfId="0" applyNumberFormat="1" applyFont="1" applyFill="1" applyBorder="1" applyAlignment="1">
      <alignment horizontal="right" vertical="center"/>
    </xf>
    <xf numFmtId="0" fontId="2" fillId="5" borderId="5" xfId="0" applyFont="1" applyFill="1" applyBorder="1" applyAlignment="1">
      <alignment horizontal="center" wrapText="1"/>
    </xf>
    <xf numFmtId="49" fontId="2" fillId="5" borderId="5" xfId="0" applyNumberFormat="1" applyFont="1" applyFill="1" applyBorder="1" applyAlignment="1">
      <alignment vertical="center"/>
    </xf>
    <xf numFmtId="0" fontId="2" fillId="5" borderId="5" xfId="0" applyFont="1" applyFill="1" applyBorder="1" applyAlignment="1">
      <alignment horizontal="left" wrapText="1"/>
    </xf>
    <xf numFmtId="0" fontId="2" fillId="6" borderId="36" xfId="0" applyFont="1" applyFill="1" applyBorder="1" applyAlignment="1">
      <alignment wrapText="1"/>
    </xf>
    <xf numFmtId="0" fontId="2" fillId="6" borderId="24" xfId="0" applyFont="1" applyFill="1" applyBorder="1" applyAlignment="1">
      <alignment wrapText="1"/>
    </xf>
    <xf numFmtId="10" fontId="2" fillId="0" borderId="9" xfId="0" applyNumberFormat="1" applyFont="1" applyFill="1" applyBorder="1" applyAlignment="1">
      <alignment horizontal="right" vertical="center" wrapText="1"/>
    </xf>
    <xf numFmtId="49" fontId="2" fillId="0" borderId="11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right" vertical="center"/>
    </xf>
    <xf numFmtId="49" fontId="2" fillId="0" borderId="3" xfId="0" applyNumberFormat="1" applyFont="1" applyBorder="1"/>
    <xf numFmtId="2" fontId="2" fillId="0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 applyAlignment="1">
      <alignment horizontal="right" vertical="center"/>
    </xf>
    <xf numFmtId="49" fontId="2" fillId="0" borderId="11" xfId="0" applyNumberFormat="1" applyFont="1" applyBorder="1"/>
    <xf numFmtId="0" fontId="2" fillId="0" borderId="11" xfId="0" applyFont="1" applyBorder="1"/>
    <xf numFmtId="2" fontId="2" fillId="0" borderId="9" xfId="0" applyNumberFormat="1" applyFont="1" applyFill="1" applyBorder="1"/>
    <xf numFmtId="0" fontId="13" fillId="0" borderId="0" xfId="0" applyFont="1" applyBorder="1" applyAlignment="1">
      <alignment horizontal="center"/>
    </xf>
    <xf numFmtId="0" fontId="2" fillId="9" borderId="15" xfId="0" applyFont="1" applyFill="1" applyBorder="1" applyAlignment="1">
      <alignment wrapText="1"/>
    </xf>
    <xf numFmtId="0" fontId="2" fillId="9" borderId="9" xfId="0" applyFont="1" applyFill="1" applyBorder="1"/>
    <xf numFmtId="4" fontId="2" fillId="9" borderId="9" xfId="0" applyNumberFormat="1" applyFont="1" applyFill="1" applyBorder="1" applyAlignment="1">
      <alignment horizontal="right" vertical="center"/>
    </xf>
    <xf numFmtId="4" fontId="2" fillId="9" borderId="6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/>
    <xf numFmtId="4" fontId="2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/>
    <xf numFmtId="0" fontId="2" fillId="2" borderId="13" xfId="0" applyFont="1" applyFill="1" applyBorder="1"/>
    <xf numFmtId="0" fontId="2" fillId="2" borderId="24" xfId="0" applyFont="1" applyFill="1" applyBorder="1"/>
    <xf numFmtId="4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/>
    <xf numFmtId="0" fontId="2" fillId="0" borderId="0" xfId="0" applyNumberFormat="1" applyFont="1" applyBorder="1"/>
    <xf numFmtId="4" fontId="2" fillId="9" borderId="0" xfId="0" applyNumberFormat="1" applyFont="1" applyFill="1" applyBorder="1" applyAlignment="1">
      <alignment horizontal="right" vertical="center"/>
    </xf>
    <xf numFmtId="49" fontId="2" fillId="0" borderId="1" xfId="0" applyNumberFormat="1" applyFont="1" applyBorder="1"/>
    <xf numFmtId="0" fontId="3" fillId="2" borderId="1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4" xfId="0" applyFont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5" borderId="15" xfId="0" applyFont="1" applyFill="1" applyBorder="1" applyAlignment="1">
      <alignment wrapText="1"/>
    </xf>
    <xf numFmtId="10" fontId="2" fillId="5" borderId="9" xfId="0" applyNumberFormat="1" applyFont="1" applyFill="1" applyBorder="1" applyAlignment="1">
      <alignment horizontal="right" vertical="center"/>
    </xf>
    <xf numFmtId="10" fontId="2" fillId="5" borderId="9" xfId="0" applyNumberFormat="1" applyFont="1" applyFill="1" applyBorder="1"/>
    <xf numFmtId="0" fontId="2" fillId="6" borderId="7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9" borderId="12" xfId="0" applyFont="1" applyFill="1" applyBorder="1"/>
    <xf numFmtId="0" fontId="2" fillId="9" borderId="13" xfId="0" applyFont="1" applyFill="1" applyBorder="1"/>
    <xf numFmtId="0" fontId="4" fillId="0" borderId="13" xfId="0" applyFont="1" applyBorder="1"/>
    <xf numFmtId="4" fontId="4" fillId="0" borderId="24" xfId="0" applyNumberFormat="1" applyFont="1" applyBorder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2" fillId="10" borderId="18" xfId="0" applyFont="1" applyFill="1" applyBorder="1"/>
    <xf numFmtId="0" fontId="2" fillId="10" borderId="19" xfId="0" applyFont="1" applyFill="1" applyBorder="1"/>
    <xf numFmtId="49" fontId="2" fillId="10" borderId="20" xfId="0" applyNumberFormat="1" applyFont="1" applyFill="1" applyBorder="1"/>
    <xf numFmtId="0" fontId="2" fillId="10" borderId="20" xfId="0" applyFont="1" applyFill="1" applyBorder="1"/>
    <xf numFmtId="0" fontId="2" fillId="10" borderId="21" xfId="0" applyFont="1" applyFill="1" applyBorder="1"/>
    <xf numFmtId="4" fontId="2" fillId="10" borderId="19" xfId="0" applyNumberFormat="1" applyFont="1" applyFill="1" applyBorder="1" applyAlignment="1">
      <alignment horizontal="right" vertical="center"/>
    </xf>
    <xf numFmtId="4" fontId="2" fillId="10" borderId="20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6" xfId="0" applyFont="1" applyFill="1" applyBorder="1"/>
    <xf numFmtId="0" fontId="2" fillId="5" borderId="7" xfId="0" applyFont="1" applyFill="1" applyBorder="1"/>
    <xf numFmtId="0" fontId="2" fillId="5" borderId="8" xfId="0" applyFont="1" applyFill="1" applyBorder="1"/>
    <xf numFmtId="0" fontId="2" fillId="5" borderId="17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2" fillId="5" borderId="19" xfId="0" applyFont="1" applyFill="1" applyBorder="1"/>
    <xf numFmtId="49" fontId="2" fillId="5" borderId="4" xfId="0" applyNumberFormat="1" applyFont="1" applyFill="1" applyBorder="1"/>
    <xf numFmtId="0" fontId="2" fillId="5" borderId="4" xfId="0" applyFont="1" applyFill="1" applyBorder="1"/>
    <xf numFmtId="0" fontId="2" fillId="5" borderId="0" xfId="0" applyFont="1" applyFill="1" applyBorder="1"/>
    <xf numFmtId="4" fontId="2" fillId="5" borderId="3" xfId="0" applyNumberFormat="1" applyFont="1" applyFill="1" applyBorder="1" applyAlignment="1">
      <alignment horizontal="right" vertical="center"/>
    </xf>
    <xf numFmtId="0" fontId="2" fillId="5" borderId="3" xfId="0" applyFont="1" applyFill="1" applyBorder="1"/>
    <xf numFmtId="4" fontId="2" fillId="5" borderId="19" xfId="0" applyNumberFormat="1" applyFont="1" applyFill="1" applyBorder="1" applyAlignment="1">
      <alignment horizontal="right"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17" xfId="0" applyFont="1" applyFill="1" applyBorder="1" applyAlignment="1">
      <alignment horizontal="left" vertical="center" wrapText="1"/>
    </xf>
    <xf numFmtId="0" fontId="2" fillId="8" borderId="5" xfId="0" applyFont="1" applyFill="1" applyBorder="1"/>
    <xf numFmtId="0" fontId="2" fillId="8" borderId="6" xfId="0" applyFont="1" applyFill="1" applyBorder="1"/>
    <xf numFmtId="0" fontId="2" fillId="8" borderId="7" xfId="0" applyFont="1" applyFill="1" applyBorder="1"/>
    <xf numFmtId="0" fontId="2" fillId="8" borderId="8" xfId="0" applyFont="1" applyFill="1" applyBorder="1"/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8" borderId="15" xfId="0" applyFont="1" applyFill="1" applyBorder="1" applyAlignment="1">
      <alignment wrapText="1"/>
    </xf>
    <xf numFmtId="0" fontId="2" fillId="8" borderId="9" xfId="0" applyFont="1" applyFill="1" applyBorder="1"/>
    <xf numFmtId="49" fontId="2" fillId="8" borderId="12" xfId="0" applyNumberFormat="1" applyFont="1" applyFill="1" applyBorder="1"/>
    <xf numFmtId="0" fontId="2" fillId="8" borderId="12" xfId="0" applyFont="1" applyFill="1" applyBorder="1" applyAlignment="1">
      <alignment horizontal="right" wrapText="1"/>
    </xf>
    <xf numFmtId="0" fontId="2" fillId="8" borderId="13" xfId="0" applyFont="1" applyFill="1" applyBorder="1" applyAlignment="1">
      <alignment horizontal="right" wrapText="1"/>
    </xf>
    <xf numFmtId="0" fontId="2" fillId="8" borderId="24" xfId="0" applyFont="1" applyFill="1" applyBorder="1" applyAlignment="1">
      <alignment horizontal="right" wrapText="1"/>
    </xf>
    <xf numFmtId="4" fontId="4" fillId="8" borderId="9" xfId="0" applyNumberFormat="1" applyFont="1" applyFill="1" applyBorder="1" applyAlignment="1">
      <alignment horizontal="right" vertical="center"/>
    </xf>
    <xf numFmtId="0" fontId="4" fillId="8" borderId="13" xfId="0" applyFont="1" applyFill="1" applyBorder="1"/>
    <xf numFmtId="4" fontId="4" fillId="8" borderId="24" xfId="0" applyNumberFormat="1" applyFont="1" applyFill="1" applyBorder="1" applyAlignment="1">
      <alignment horizontal="right" vertical="center"/>
    </xf>
    <xf numFmtId="4" fontId="2" fillId="8" borderId="9" xfId="0" applyNumberFormat="1" applyFont="1" applyFill="1" applyBorder="1" applyAlignment="1">
      <alignment horizontal="right" vertical="center"/>
    </xf>
    <xf numFmtId="0" fontId="2" fillId="8" borderId="13" xfId="0" applyFont="1" applyFill="1" applyBorder="1"/>
    <xf numFmtId="4" fontId="2" fillId="8" borderId="24" xfId="0" applyNumberFormat="1" applyFont="1" applyFill="1" applyBorder="1" applyAlignment="1">
      <alignment horizontal="right" vertical="center"/>
    </xf>
    <xf numFmtId="0" fontId="2" fillId="8" borderId="24" xfId="0" applyFont="1" applyFill="1" applyBorder="1"/>
    <xf numFmtId="4" fontId="4" fillId="0" borderId="9" xfId="0" applyNumberFormat="1" applyFont="1" applyBorder="1" applyAlignment="1">
      <alignment horizontal="right" vertical="center" wrapText="1"/>
    </xf>
    <xf numFmtId="4" fontId="4" fillId="0" borderId="24" xfId="0" applyNumberFormat="1" applyFont="1" applyBorder="1" applyAlignment="1">
      <alignment horizontal="right" vertical="center" wrapText="1"/>
    </xf>
    <xf numFmtId="0" fontId="2" fillId="6" borderId="9" xfId="0" applyNumberFormat="1" applyFont="1" applyFill="1" applyBorder="1" applyAlignment="1">
      <alignment horizontal="center" wrapText="1"/>
    </xf>
    <xf numFmtId="4" fontId="2" fillId="7" borderId="9" xfId="0" applyNumberFormat="1" applyFont="1" applyFill="1" applyBorder="1" applyAlignment="1">
      <alignment horizontal="right" vertical="center"/>
    </xf>
    <xf numFmtId="4" fontId="2" fillId="3" borderId="13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5" borderId="0" xfId="0" applyNumberFormat="1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/>
    </xf>
    <xf numFmtId="0" fontId="0" fillId="5" borderId="0" xfId="0" applyFill="1"/>
    <xf numFmtId="4" fontId="2" fillId="0" borderId="0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2" fontId="2" fillId="0" borderId="9" xfId="0" applyNumberFormat="1" applyFont="1" applyBorder="1" applyAlignment="1">
      <alignment horizontal="right" vertical="center"/>
    </xf>
    <xf numFmtId="2" fontId="2" fillId="0" borderId="9" xfId="0" applyNumberFormat="1" applyFont="1" applyBorder="1"/>
    <xf numFmtId="0" fontId="4" fillId="5" borderId="9" xfId="0" applyNumberFormat="1" applyFont="1" applyFill="1" applyBorder="1" applyAlignment="1">
      <alignment horizontal="right" vertical="center"/>
    </xf>
    <xf numFmtId="0" fontId="4" fillId="5" borderId="9" xfId="0" applyNumberFormat="1" applyFont="1" applyFill="1" applyBorder="1"/>
    <xf numFmtId="0" fontId="2" fillId="10" borderId="13" xfId="0" applyFont="1" applyFill="1" applyBorder="1"/>
    <xf numFmtId="0" fontId="2" fillId="5" borderId="12" xfId="0" applyFont="1" applyFill="1" applyBorder="1"/>
    <xf numFmtId="4" fontId="4" fillId="5" borderId="9" xfId="0" applyNumberFormat="1" applyFont="1" applyFill="1" applyBorder="1" applyAlignment="1">
      <alignment horizontal="right" vertical="center"/>
    </xf>
    <xf numFmtId="4" fontId="4" fillId="5" borderId="9" xfId="0" applyNumberFormat="1" applyFont="1" applyFill="1" applyBorder="1" applyAlignment="1">
      <alignment horizontal="right" vertical="center" wrapText="1"/>
    </xf>
    <xf numFmtId="0" fontId="2" fillId="5" borderId="9" xfId="0" applyFont="1" applyFill="1" applyBorder="1"/>
    <xf numFmtId="0" fontId="2" fillId="5" borderId="13" xfId="0" applyFont="1" applyFill="1" applyBorder="1"/>
    <xf numFmtId="4" fontId="2" fillId="5" borderId="9" xfId="0" applyNumberFormat="1" applyFont="1" applyFill="1" applyBorder="1" applyAlignment="1">
      <alignment horizontal="right" vertical="center"/>
    </xf>
    <xf numFmtId="4" fontId="2" fillId="11" borderId="1" xfId="0" applyNumberFormat="1" applyFont="1" applyFill="1" applyBorder="1" applyAlignment="1">
      <alignment horizontal="right" vertical="center"/>
    </xf>
    <xf numFmtId="0" fontId="2" fillId="11" borderId="12" xfId="0" applyFont="1" applyFill="1" applyBorder="1"/>
    <xf numFmtId="0" fontId="2" fillId="11" borderId="13" xfId="0" applyFont="1" applyFill="1" applyBorder="1"/>
    <xf numFmtId="4" fontId="2" fillId="11" borderId="9" xfId="0" applyNumberFormat="1" applyFont="1" applyFill="1" applyBorder="1" applyAlignment="1">
      <alignment horizontal="right" vertical="center"/>
    </xf>
    <xf numFmtId="10" fontId="2" fillId="11" borderId="9" xfId="0" applyNumberFormat="1" applyFont="1" applyFill="1" applyBorder="1" applyAlignment="1">
      <alignment horizontal="right" vertical="center" wrapText="1"/>
    </xf>
    <xf numFmtId="0" fontId="2" fillId="10" borderId="17" xfId="0" applyFont="1" applyFill="1" applyBorder="1" applyAlignment="1">
      <alignment horizontal="left" vertical="center" wrapText="1"/>
    </xf>
    <xf numFmtId="0" fontId="2" fillId="10" borderId="5" xfId="0" applyFont="1" applyFill="1" applyBorder="1"/>
    <xf numFmtId="49" fontId="2" fillId="10" borderId="6" xfId="0" applyNumberFormat="1" applyFont="1" applyFill="1" applyBorder="1" applyAlignment="1">
      <alignment horizontal="center" vertical="center"/>
    </xf>
    <xf numFmtId="0" fontId="2" fillId="10" borderId="6" xfId="0" applyFont="1" applyFill="1" applyBorder="1"/>
    <xf numFmtId="0" fontId="2" fillId="10" borderId="7" xfId="0" applyFont="1" applyFill="1" applyBorder="1"/>
    <xf numFmtId="0" fontId="2" fillId="10" borderId="8" xfId="0" applyFont="1" applyFill="1" applyBorder="1"/>
    <xf numFmtId="4" fontId="2" fillId="10" borderId="5" xfId="0" applyNumberFormat="1" applyFont="1" applyFill="1" applyBorder="1" applyAlignment="1">
      <alignment horizontal="right" vertical="center"/>
    </xf>
    <xf numFmtId="4" fontId="2" fillId="10" borderId="6" xfId="0" applyNumberFormat="1" applyFont="1" applyFill="1" applyBorder="1" applyAlignment="1">
      <alignment horizontal="right" vertical="center"/>
    </xf>
    <xf numFmtId="49" fontId="2" fillId="5" borderId="12" xfId="0" applyNumberFormat="1" applyFont="1" applyFill="1" applyBorder="1" applyAlignment="1">
      <alignment horizontal="center"/>
    </xf>
    <xf numFmtId="49" fontId="2" fillId="5" borderId="9" xfId="0" applyNumberFormat="1" applyFont="1" applyFill="1" applyBorder="1" applyAlignment="1">
      <alignment horizontal="right" vertical="center"/>
    </xf>
    <xf numFmtId="49" fontId="2" fillId="5" borderId="9" xfId="0" applyNumberFormat="1" applyFont="1" applyFill="1" applyBorder="1"/>
    <xf numFmtId="4" fontId="2" fillId="5" borderId="12" xfId="0" applyNumberFormat="1" applyFont="1" applyFill="1" applyBorder="1" applyAlignment="1">
      <alignment horizontal="right" vertic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10" borderId="9" xfId="0" applyFont="1" applyFill="1" applyBorder="1"/>
    <xf numFmtId="4" fontId="2" fillId="10" borderId="3" xfId="0" applyNumberFormat="1" applyFont="1" applyFill="1" applyBorder="1" applyAlignment="1">
      <alignment horizontal="right" vertical="center"/>
    </xf>
    <xf numFmtId="4" fontId="2" fillId="10" borderId="9" xfId="0" applyNumberFormat="1" applyFont="1" applyFill="1" applyBorder="1" applyAlignment="1">
      <alignment horizontal="right" vertical="center"/>
    </xf>
    <xf numFmtId="10" fontId="2" fillId="10" borderId="9" xfId="0" applyNumberFormat="1" applyFont="1" applyFill="1" applyBorder="1" applyAlignment="1">
      <alignment horizontal="right" vertical="center" wrapText="1"/>
    </xf>
    <xf numFmtId="9" fontId="2" fillId="0" borderId="9" xfId="0" applyNumberFormat="1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7" borderId="5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6" borderId="12" xfId="0" applyNumberFormat="1" applyFont="1" applyFill="1" applyBorder="1" applyAlignment="1">
      <alignment wrapText="1"/>
    </xf>
    <xf numFmtId="0" fontId="7" fillId="0" borderId="9" xfId="0" applyNumberFormat="1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/>
    <xf numFmtId="49" fontId="2" fillId="5" borderId="2" xfId="0" applyNumberFormat="1" applyFont="1" applyFill="1" applyBorder="1"/>
    <xf numFmtId="0" fontId="2" fillId="5" borderId="15" xfId="0" applyFont="1" applyFill="1" applyBorder="1"/>
    <xf numFmtId="49" fontId="2" fillId="5" borderId="12" xfId="0" applyNumberFormat="1" applyFont="1" applyFill="1" applyBorder="1"/>
    <xf numFmtId="0" fontId="13" fillId="0" borderId="4" xfId="0" applyFont="1" applyBorder="1" applyAlignment="1">
      <alignment horizontal="center"/>
    </xf>
    <xf numFmtId="0" fontId="2" fillId="5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" fillId="0" borderId="13" xfId="0" applyFont="1" applyBorder="1" applyAlignment="1">
      <alignment horizontal="lef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/>
    <xf numFmtId="4" fontId="2" fillId="0" borderId="23" xfId="0" applyNumberFormat="1" applyFont="1" applyBorder="1" applyAlignment="1">
      <alignment horizontal="right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0" borderId="23" xfId="0" applyFont="1" applyBorder="1"/>
    <xf numFmtId="0" fontId="13" fillId="0" borderId="2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 vertical="center"/>
    </xf>
    <xf numFmtId="0" fontId="13" fillId="0" borderId="13" xfId="0" applyFont="1" applyBorder="1" applyAlignment="1">
      <alignment horizontal="center"/>
    </xf>
    <xf numFmtId="0" fontId="2" fillId="6" borderId="16" xfId="0" applyFont="1" applyFill="1" applyBorder="1" applyAlignment="1">
      <alignment horizontal="left" vertical="center" wrapText="1"/>
    </xf>
    <xf numFmtId="49" fontId="2" fillId="6" borderId="4" xfId="0" applyNumberFormat="1" applyFont="1" applyFill="1" applyBorder="1" applyAlignment="1">
      <alignment wrapText="1"/>
    </xf>
    <xf numFmtId="0" fontId="2" fillId="6" borderId="4" xfId="0" applyFont="1" applyFill="1" applyBorder="1"/>
    <xf numFmtId="0" fontId="2" fillId="6" borderId="0" xfId="0" applyFont="1" applyFill="1" applyBorder="1"/>
    <xf numFmtId="49" fontId="2" fillId="5" borderId="9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2" fillId="0" borderId="23" xfId="0" applyNumberFormat="1" applyFont="1" applyBorder="1"/>
    <xf numFmtId="4" fontId="2" fillId="3" borderId="12" xfId="0" applyNumberFormat="1" applyFont="1" applyFill="1" applyBorder="1" applyAlignment="1">
      <alignment horizontal="right" vertical="center"/>
    </xf>
    <xf numFmtId="0" fontId="2" fillId="6" borderId="14" xfId="0" applyFont="1" applyFill="1" applyBorder="1" applyAlignment="1">
      <alignment horizontal="left" vertical="center"/>
    </xf>
    <xf numFmtId="49" fontId="2" fillId="6" borderId="4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0" xfId="0" applyNumberFormat="1" applyFont="1" applyBorder="1"/>
    <xf numFmtId="49" fontId="2" fillId="0" borderId="24" xfId="0" applyNumberFormat="1" applyFont="1" applyBorder="1"/>
    <xf numFmtId="0" fontId="2" fillId="6" borderId="24" xfId="0" applyFont="1" applyFill="1" applyBorder="1"/>
    <xf numFmtId="0" fontId="2" fillId="3" borderId="16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10" xfId="0" applyFont="1" applyFill="1" applyBorder="1"/>
    <xf numFmtId="0" fontId="2" fillId="0" borderId="10" xfId="0" applyNumberFormat="1" applyFont="1" applyBorder="1" applyAlignment="1">
      <alignment horizontal="right" vertical="center"/>
    </xf>
    <xf numFmtId="4" fontId="2" fillId="9" borderId="24" xfId="0" applyNumberFormat="1" applyFont="1" applyFill="1" applyBorder="1" applyAlignment="1">
      <alignment horizontal="right" vertical="center"/>
    </xf>
    <xf numFmtId="4" fontId="2" fillId="5" borderId="10" xfId="0" applyNumberFormat="1" applyFont="1" applyFill="1" applyBorder="1" applyAlignment="1">
      <alignment horizontal="right" vertical="center"/>
    </xf>
    <xf numFmtId="4" fontId="2" fillId="5" borderId="24" xfId="0" applyNumberFormat="1" applyFont="1" applyFill="1" applyBorder="1" applyAlignment="1">
      <alignment horizontal="right" vertical="center"/>
    </xf>
    <xf numFmtId="4" fontId="2" fillId="3" borderId="9" xfId="0" applyNumberFormat="1" applyFont="1" applyFill="1" applyBorder="1" applyAlignment="1">
      <alignment horizontal="right" vertical="center"/>
    </xf>
    <xf numFmtId="0" fontId="2" fillId="3" borderId="9" xfId="0" applyFont="1" applyFill="1" applyBorder="1"/>
    <xf numFmtId="0" fontId="2" fillId="3" borderId="1" xfId="0" applyFont="1" applyFill="1" applyBorder="1"/>
    <xf numFmtId="0" fontId="4" fillId="0" borderId="12" xfId="0" applyFont="1" applyBorder="1" applyAlignment="1">
      <alignment horizontal="left" vertical="center" wrapText="1"/>
    </xf>
    <xf numFmtId="49" fontId="1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1" xfId="0" applyNumberFormat="1" applyFont="1" applyFill="1" applyBorder="1" applyAlignment="1">
      <alignment horizontal="right" vertical="center"/>
    </xf>
    <xf numFmtId="4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/>
    <xf numFmtId="49" fontId="7" fillId="5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8" borderId="12" xfId="0" applyNumberFormat="1" applyFont="1" applyFill="1" applyBorder="1" applyAlignment="1">
      <alignment horizontal="right" vertic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2" fillId="0" borderId="24" xfId="0" applyFont="1" applyBorder="1" applyAlignment="1">
      <alignment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5" borderId="10" xfId="0" applyNumberFormat="1" applyFont="1" applyFill="1" applyBorder="1" applyAlignment="1">
      <alignment horizontal="right" vertical="center"/>
    </xf>
    <xf numFmtId="4" fontId="4" fillId="5" borderId="11" xfId="0" applyNumberFormat="1" applyFont="1" applyFill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0" fontId="3" fillId="0" borderId="10" xfId="0" applyFont="1" applyFill="1" applyBorder="1" applyAlignment="1">
      <alignment horizontal="center" wrapText="1"/>
    </xf>
    <xf numFmtId="0" fontId="4" fillId="0" borderId="23" xfId="0" applyFont="1" applyBorder="1"/>
    <xf numFmtId="0" fontId="3" fillId="0" borderId="23" xfId="0" applyFont="1" applyFill="1" applyBorder="1" applyAlignment="1">
      <alignment horizontal="center" wrapText="1"/>
    </xf>
    <xf numFmtId="0" fontId="2" fillId="3" borderId="2" xfId="0" applyFont="1" applyFill="1" applyBorder="1"/>
    <xf numFmtId="0" fontId="2" fillId="3" borderId="23" xfId="0" applyFont="1" applyFill="1" applyBorder="1"/>
    <xf numFmtId="0" fontId="2" fillId="3" borderId="10" xfId="0" applyFont="1" applyFill="1" applyBorder="1"/>
    <xf numFmtId="10" fontId="4" fillId="5" borderId="0" xfId="0" applyNumberFormat="1" applyFont="1" applyFill="1" applyBorder="1"/>
    <xf numFmtId="10" fontId="2" fillId="5" borderId="13" xfId="0" applyNumberFormat="1" applyFont="1" applyFill="1" applyBorder="1"/>
    <xf numFmtId="49" fontId="2" fillId="3" borderId="2" xfId="0" applyNumberFormat="1" applyFont="1" applyFill="1" applyBorder="1" applyAlignment="1">
      <alignment horizontal="center" vertical="center"/>
    </xf>
    <xf numFmtId="0" fontId="2" fillId="5" borderId="23" xfId="0" applyFont="1" applyFill="1" applyBorder="1"/>
    <xf numFmtId="49" fontId="17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/>
    </xf>
    <xf numFmtId="4" fontId="2" fillId="6" borderId="4" xfId="0" applyNumberFormat="1" applyFont="1" applyFill="1" applyBorder="1" applyAlignment="1">
      <alignment horizontal="right" vertical="center"/>
    </xf>
    <xf numFmtId="10" fontId="2" fillId="0" borderId="13" xfId="0" applyNumberFormat="1" applyFont="1" applyBorder="1"/>
    <xf numFmtId="0" fontId="2" fillId="0" borderId="10" xfId="0" applyFont="1" applyBorder="1"/>
    <xf numFmtId="0" fontId="2" fillId="6" borderId="14" xfId="0" applyFont="1" applyFill="1" applyBorder="1" applyAlignment="1">
      <alignment wrapText="1"/>
    </xf>
    <xf numFmtId="49" fontId="2" fillId="6" borderId="4" xfId="0" applyNumberFormat="1" applyFont="1" applyFill="1" applyBorder="1"/>
    <xf numFmtId="0" fontId="2" fillId="6" borderId="11" xfId="0" applyFont="1" applyFill="1" applyBorder="1" applyAlignment="1">
      <alignment horizontal="left" vertical="center" wrapText="1"/>
    </xf>
    <xf numFmtId="0" fontId="0" fillId="6" borderId="12" xfId="0" applyFill="1" applyBorder="1"/>
    <xf numFmtId="0" fontId="0" fillId="6" borderId="13" xfId="0" applyFill="1" applyBorder="1"/>
    <xf numFmtId="0" fontId="0" fillId="6" borderId="24" xfId="0" applyFill="1" applyBorder="1"/>
    <xf numFmtId="0" fontId="2" fillId="6" borderId="5" xfId="0" applyFont="1" applyFill="1" applyBorder="1" applyAlignment="1">
      <alignment wrapText="1"/>
    </xf>
    <xf numFmtId="0" fontId="2" fillId="9" borderId="0" xfId="0" applyFont="1" applyFill="1" applyBorder="1" applyAlignment="1">
      <alignment wrapText="1"/>
    </xf>
    <xf numFmtId="49" fontId="2" fillId="8" borderId="12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right" vertical="center"/>
    </xf>
    <xf numFmtId="0" fontId="3" fillId="7" borderId="26" xfId="0" applyFont="1" applyFill="1" applyBorder="1" applyAlignment="1">
      <alignment horizontal="left" vertical="center" wrapText="1"/>
    </xf>
    <xf numFmtId="0" fontId="2" fillId="7" borderId="7" xfId="0" applyFont="1" applyFill="1" applyBorder="1"/>
    <xf numFmtId="49" fontId="2" fillId="7" borderId="5" xfId="0" applyNumberFormat="1" applyFont="1" applyFill="1" applyBorder="1" applyAlignment="1">
      <alignment horizontal="center" vertical="center"/>
    </xf>
    <xf numFmtId="0" fontId="2" fillId="7" borderId="6" xfId="0" applyFont="1" applyFill="1" applyBorder="1"/>
    <xf numFmtId="0" fontId="2" fillId="7" borderId="8" xfId="0" applyFont="1" applyFill="1" applyBorder="1"/>
    <xf numFmtId="0" fontId="2" fillId="7" borderId="5" xfId="0" applyFont="1" applyFill="1" applyBorder="1"/>
    <xf numFmtId="4" fontId="2" fillId="6" borderId="8" xfId="0" applyNumberFormat="1" applyFont="1" applyFill="1" applyBorder="1" applyAlignment="1">
      <alignment horizontal="right" vertical="center"/>
    </xf>
    <xf numFmtId="49" fontId="2" fillId="6" borderId="6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left" vertical="center" wrapText="1"/>
    </xf>
    <xf numFmtId="49" fontId="2" fillId="7" borderId="12" xfId="0" applyNumberFormat="1" applyFont="1" applyFill="1" applyBorder="1" applyAlignment="1">
      <alignment horizontal="center" vertical="center"/>
    </xf>
    <xf numFmtId="0" fontId="2" fillId="7" borderId="12" xfId="0" applyFont="1" applyFill="1" applyBorder="1"/>
    <xf numFmtId="0" fontId="2" fillId="7" borderId="13" xfId="0" applyFont="1" applyFill="1" applyBorder="1"/>
    <xf numFmtId="0" fontId="2" fillId="7" borderId="24" xfId="0" applyFont="1" applyFill="1" applyBorder="1"/>
    <xf numFmtId="4" fontId="2" fillId="7" borderId="3" xfId="0" applyNumberFormat="1" applyFont="1" applyFill="1" applyBorder="1" applyAlignment="1">
      <alignment horizontal="right" vertical="center"/>
    </xf>
    <xf numFmtId="0" fontId="2" fillId="7" borderId="9" xfId="0" applyFont="1" applyFill="1" applyBorder="1"/>
    <xf numFmtId="4" fontId="3" fillId="7" borderId="9" xfId="0" applyNumberFormat="1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left" vertical="center" wrapText="1"/>
    </xf>
    <xf numFmtId="49" fontId="2" fillId="7" borderId="6" xfId="0" applyNumberFormat="1" applyFont="1" applyFill="1" applyBorder="1" applyAlignment="1">
      <alignment horizontal="center" vertical="center"/>
    </xf>
    <xf numFmtId="4" fontId="2" fillId="6" borderId="5" xfId="0" applyNumberFormat="1" applyFont="1" applyFill="1" applyBorder="1" applyAlignment="1">
      <alignment horizontal="left" vertical="center" wrapText="1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5" xfId="0" applyNumberFormat="1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vertical="center"/>
    </xf>
    <xf numFmtId="4" fontId="4" fillId="6" borderId="5" xfId="0" applyNumberFormat="1" applyFont="1" applyFill="1" applyBorder="1" applyAlignment="1">
      <alignment horizontal="right" vertical="center"/>
    </xf>
    <xf numFmtId="0" fontId="4" fillId="6" borderId="5" xfId="0" applyFont="1" applyFill="1" applyBorder="1"/>
    <xf numFmtId="49" fontId="2" fillId="6" borderId="1" xfId="0" applyNumberFormat="1" applyFont="1" applyFill="1" applyBorder="1" applyAlignment="1">
      <alignment wrapText="1"/>
    </xf>
    <xf numFmtId="0" fontId="2" fillId="6" borderId="23" xfId="0" applyFont="1" applyFill="1" applyBorder="1"/>
    <xf numFmtId="4" fontId="4" fillId="6" borderId="10" xfId="0" applyNumberFormat="1" applyFont="1" applyFill="1" applyBorder="1" applyAlignment="1">
      <alignment horizontal="right" vertical="center"/>
    </xf>
    <xf numFmtId="4" fontId="4" fillId="6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/>
    <xf numFmtId="0" fontId="3" fillId="12" borderId="35" xfId="0" applyFont="1" applyFill="1" applyBorder="1" applyAlignment="1">
      <alignment horizontal="center" vertical="center"/>
    </xf>
    <xf numFmtId="0" fontId="2" fillId="12" borderId="21" xfId="0" applyFont="1" applyFill="1" applyBorder="1"/>
    <xf numFmtId="49" fontId="2" fillId="12" borderId="21" xfId="0" applyNumberFormat="1" applyFont="1" applyFill="1" applyBorder="1"/>
    <xf numFmtId="4" fontId="2" fillId="12" borderId="21" xfId="0" applyNumberFormat="1" applyFont="1" applyFill="1" applyBorder="1" applyAlignment="1">
      <alignment horizontal="right" vertical="center"/>
    </xf>
    <xf numFmtId="0" fontId="13" fillId="12" borderId="20" xfId="0" applyFont="1" applyFill="1" applyBorder="1" applyAlignment="1"/>
    <xf numFmtId="0" fontId="13" fillId="12" borderId="33" xfId="0" applyFont="1" applyFill="1" applyBorder="1" applyAlignment="1"/>
    <xf numFmtId="0" fontId="14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4" fontId="2" fillId="9" borderId="3" xfId="0" applyNumberFormat="1" applyFont="1" applyFill="1" applyBorder="1" applyAlignment="1">
      <alignment horizontal="right" vertical="center"/>
    </xf>
    <xf numFmtId="49" fontId="2" fillId="9" borderId="3" xfId="0" applyNumberFormat="1" applyFont="1" applyFill="1" applyBorder="1" applyAlignment="1">
      <alignment horizontal="right" vertical="center"/>
    </xf>
    <xf numFmtId="4" fontId="2" fillId="9" borderId="11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2" fillId="6" borderId="17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2" xfId="0" applyFont="1" applyFill="1" applyBorder="1" applyAlignment="1">
      <alignment horizontal="right" wrapText="1"/>
    </xf>
    <xf numFmtId="0" fontId="2" fillId="6" borderId="13" xfId="0" applyFont="1" applyFill="1" applyBorder="1" applyAlignment="1">
      <alignment horizontal="right" wrapText="1"/>
    </xf>
    <xf numFmtId="0" fontId="2" fillId="6" borderId="24" xfId="0" applyFont="1" applyFill="1" applyBorder="1" applyAlignment="1">
      <alignment horizontal="right" wrapText="1"/>
    </xf>
    <xf numFmtId="4" fontId="4" fillId="6" borderId="9" xfId="0" applyNumberFormat="1" applyFont="1" applyFill="1" applyBorder="1" applyAlignment="1">
      <alignment horizontal="right" vertical="center"/>
    </xf>
    <xf numFmtId="0" fontId="4" fillId="6" borderId="13" xfId="0" applyFont="1" applyFill="1" applyBorder="1"/>
    <xf numFmtId="4" fontId="4" fillId="6" borderId="24" xfId="0" applyNumberFormat="1" applyFont="1" applyFill="1" applyBorder="1" applyAlignment="1">
      <alignment horizontal="right" vertical="center"/>
    </xf>
    <xf numFmtId="4" fontId="20" fillId="7" borderId="9" xfId="0" applyNumberFormat="1" applyFont="1" applyFill="1" applyBorder="1" applyAlignment="1">
      <alignment horizontal="right" vertical="center"/>
    </xf>
    <xf numFmtId="4" fontId="20" fillId="2" borderId="5" xfId="0" applyNumberFormat="1" applyFont="1" applyFill="1" applyBorder="1" applyAlignment="1">
      <alignment horizontal="right" vertical="center"/>
    </xf>
    <xf numFmtId="4" fontId="20" fillId="2" borderId="6" xfId="0" applyNumberFormat="1" applyFont="1" applyFill="1" applyBorder="1" applyAlignment="1">
      <alignment horizontal="right" vertical="center"/>
    </xf>
    <xf numFmtId="4" fontId="20" fillId="2" borderId="9" xfId="0" applyNumberFormat="1" applyFont="1" applyFill="1" applyBorder="1" applyAlignment="1">
      <alignment horizontal="right" vertical="center"/>
    </xf>
    <xf numFmtId="4" fontId="20" fillId="7" borderId="5" xfId="0" applyNumberFormat="1" applyFont="1" applyFill="1" applyBorder="1" applyAlignment="1">
      <alignment horizontal="right" vertical="center"/>
    </xf>
    <xf numFmtId="4" fontId="20" fillId="2" borderId="12" xfId="0" applyNumberFormat="1" applyFont="1" applyFill="1" applyBorder="1" applyAlignment="1">
      <alignment horizontal="right" vertical="center"/>
    </xf>
    <xf numFmtId="4" fontId="20" fillId="7" borderId="6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4" fontId="20" fillId="12" borderId="19" xfId="0" applyNumberFormat="1" applyFont="1" applyFill="1" applyBorder="1" applyAlignment="1">
      <alignment horizontal="right" vertical="center"/>
    </xf>
    <xf numFmtId="4" fontId="2" fillId="7" borderId="24" xfId="0" applyNumberFormat="1" applyFont="1" applyFill="1" applyBorder="1" applyAlignment="1">
      <alignment horizontal="right" vertical="center"/>
    </xf>
    <xf numFmtId="0" fontId="2" fillId="12" borderId="9" xfId="0" applyFont="1" applyFill="1" applyBorder="1"/>
    <xf numFmtId="0" fontId="2" fillId="12" borderId="12" xfId="0" applyFont="1" applyFill="1" applyBorder="1"/>
    <xf numFmtId="0" fontId="2" fillId="12" borderId="23" xfId="0" applyFont="1" applyFill="1" applyBorder="1"/>
    <xf numFmtId="49" fontId="2" fillId="12" borderId="2" xfId="0" applyNumberFormat="1" applyFont="1" applyFill="1" applyBorder="1"/>
    <xf numFmtId="0" fontId="3" fillId="12" borderId="10" xfId="0" applyFont="1" applyFill="1" applyBorder="1" applyAlignment="1">
      <alignment horizontal="center" vertical="center"/>
    </xf>
    <xf numFmtId="0" fontId="2" fillId="12" borderId="1" xfId="0" applyFont="1" applyFill="1" applyBorder="1"/>
    <xf numFmtId="0" fontId="2" fillId="12" borderId="2" xfId="0" applyFont="1" applyFill="1" applyBorder="1"/>
    <xf numFmtId="0" fontId="2" fillId="12" borderId="3" xfId="0" applyFont="1" applyFill="1" applyBorder="1"/>
    <xf numFmtId="49" fontId="3" fillId="12" borderId="4" xfId="0" applyNumberFormat="1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3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49" fontId="2" fillId="12" borderId="4" xfId="0" applyNumberFormat="1" applyFont="1" applyFill="1" applyBorder="1"/>
    <xf numFmtId="49" fontId="2" fillId="12" borderId="12" xfId="0" applyNumberFormat="1" applyFont="1" applyFill="1" applyBorder="1"/>
    <xf numFmtId="0" fontId="3" fillId="12" borderId="24" xfId="0" applyFont="1" applyFill="1" applyBorder="1" applyAlignment="1">
      <alignment horizontal="center" vertical="center"/>
    </xf>
    <xf numFmtId="0" fontId="3" fillId="12" borderId="9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13" fillId="0" borderId="1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15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16" fillId="5" borderId="0" xfId="0" applyNumberFormat="1" applyFont="1" applyFill="1" applyBorder="1"/>
    <xf numFmtId="49" fontId="15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12" xfId="0" applyNumberFormat="1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/>
    </xf>
    <xf numFmtId="4" fontId="21" fillId="2" borderId="5" xfId="0" applyNumberFormat="1" applyFont="1" applyFill="1" applyBorder="1" applyAlignment="1">
      <alignment horizontal="right" vertical="center"/>
    </xf>
    <xf numFmtId="4" fontId="21" fillId="7" borderId="9" xfId="0" applyNumberFormat="1" applyFont="1" applyFill="1" applyBorder="1" applyAlignment="1">
      <alignment horizontal="right" vertical="center"/>
    </xf>
    <xf numFmtId="4" fontId="4" fillId="3" borderId="5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 applyAlignment="1">
      <alignment horizontal="right" vertical="center"/>
    </xf>
    <xf numFmtId="49" fontId="2" fillId="0" borderId="9" xfId="0" applyNumberFormat="1" applyFont="1" applyFill="1" applyBorder="1"/>
    <xf numFmtId="4" fontId="2" fillId="6" borderId="17" xfId="0" applyNumberFormat="1" applyFont="1" applyFill="1" applyBorder="1" applyAlignment="1">
      <alignment horizontal="left" vertical="center" wrapText="1"/>
    </xf>
    <xf numFmtId="4" fontId="2" fillId="0" borderId="22" xfId="0" applyNumberFormat="1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5" borderId="45" xfId="0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wrapText="1"/>
    </xf>
    <xf numFmtId="49" fontId="2" fillId="5" borderId="3" xfId="0" applyNumberFormat="1" applyFont="1" applyFill="1" applyBorder="1"/>
    <xf numFmtId="0" fontId="4" fillId="5" borderId="13" xfId="0" applyFont="1" applyFill="1" applyBorder="1"/>
    <xf numFmtId="4" fontId="4" fillId="5" borderId="24" xfId="0" applyNumberFormat="1" applyFont="1" applyFill="1" applyBorder="1" applyAlignment="1">
      <alignment horizontal="right" vertical="center" wrapText="1"/>
    </xf>
    <xf numFmtId="0" fontId="2" fillId="5" borderId="24" xfId="0" applyFont="1" applyFill="1" applyBorder="1"/>
    <xf numFmtId="0" fontId="13" fillId="5" borderId="0" xfId="0" applyFont="1" applyFill="1" applyBorder="1" applyAlignment="1">
      <alignment horizontal="center"/>
    </xf>
    <xf numFmtId="0" fontId="13" fillId="5" borderId="32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4" fillId="5" borderId="24" xfId="0" applyNumberFormat="1" applyFont="1" applyFill="1" applyBorder="1" applyAlignment="1">
      <alignment horizontal="right" vertical="center"/>
    </xf>
    <xf numFmtId="49" fontId="18" fillId="5" borderId="9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9" xfId="0" applyNumberFormat="1" applyFont="1" applyFill="1" applyBorder="1"/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9" fontId="2" fillId="5" borderId="9" xfId="0" applyNumberFormat="1" applyFont="1" applyFill="1" applyBorder="1" applyAlignment="1">
      <alignment horizontal="right" vertical="center"/>
    </xf>
    <xf numFmtId="0" fontId="2" fillId="5" borderId="9" xfId="0" applyNumberFormat="1" applyFont="1" applyFill="1" applyBorder="1"/>
    <xf numFmtId="10" fontId="2" fillId="5" borderId="0" xfId="0" applyNumberFormat="1" applyFont="1" applyFill="1" applyBorder="1"/>
    <xf numFmtId="0" fontId="2" fillId="5" borderId="24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right" vertical="center"/>
    </xf>
    <xf numFmtId="4" fontId="2" fillId="0" borderId="0" xfId="0" applyNumberFormat="1" applyFont="1" applyBorder="1" applyAlignment="1">
      <alignment horizontal="right" vertic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49" fontId="2" fillId="5" borderId="12" xfId="0" applyNumberFormat="1" applyFont="1" applyFill="1" applyBorder="1" applyAlignment="1">
      <alignment wrapText="1"/>
    </xf>
    <xf numFmtId="0" fontId="3" fillId="5" borderId="6" xfId="0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4" fontId="2" fillId="5" borderId="2" xfId="0" applyNumberFormat="1" applyFont="1" applyFill="1" applyBorder="1" applyAlignment="1">
      <alignment horizontal="right" vertical="center"/>
    </xf>
    <xf numFmtId="4" fontId="2" fillId="5" borderId="4" xfId="0" applyNumberFormat="1" applyFont="1" applyFill="1" applyBorder="1" applyAlignment="1">
      <alignment horizontal="right" vertical="center"/>
    </xf>
    <xf numFmtId="49" fontId="7" fillId="5" borderId="12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1" xfId="0" applyNumberFormat="1" applyFont="1" applyFill="1" applyBorder="1" applyAlignment="1">
      <alignment horizontal="right" vertical="center"/>
    </xf>
    <xf numFmtId="49" fontId="7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7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5" borderId="0" xfId="0" applyNumberFormat="1" applyFont="1" applyFill="1" applyBorder="1"/>
    <xf numFmtId="49" fontId="4" fillId="5" borderId="0" xfId="0" applyNumberFormat="1" applyFont="1" applyFill="1" applyBorder="1" applyAlignment="1">
      <alignment horizontal="right" vertical="center"/>
    </xf>
    <xf numFmtId="0" fontId="2" fillId="5" borderId="11" xfId="0" applyFont="1" applyFill="1" applyBorder="1"/>
    <xf numFmtId="49" fontId="2" fillId="5" borderId="11" xfId="0" applyNumberFormat="1" applyFont="1" applyFill="1" applyBorder="1"/>
    <xf numFmtId="49" fontId="2" fillId="5" borderId="0" xfId="0" applyNumberFormat="1" applyFont="1" applyFill="1" applyBorder="1" applyAlignment="1">
      <alignment horizontal="right" vertical="center"/>
    </xf>
    <xf numFmtId="49" fontId="2" fillId="5" borderId="13" xfId="0" applyNumberFormat="1" applyFont="1" applyFill="1" applyBorder="1" applyAlignment="1">
      <alignment horizontal="right" vertical="center"/>
    </xf>
    <xf numFmtId="0" fontId="2" fillId="5" borderId="14" xfId="0" applyFont="1" applyFill="1" applyBorder="1"/>
    <xf numFmtId="10" fontId="2" fillId="5" borderId="3" xfId="0" applyNumberFormat="1" applyFont="1" applyFill="1" applyBorder="1" applyAlignment="1">
      <alignment horizontal="right" vertical="center"/>
    </xf>
    <xf numFmtId="49" fontId="4" fillId="5" borderId="13" xfId="0" applyNumberFormat="1" applyFont="1" applyFill="1" applyBorder="1"/>
    <xf numFmtId="0" fontId="4" fillId="5" borderId="9" xfId="0" applyFont="1" applyFill="1" applyBorder="1"/>
    <xf numFmtId="2" fontId="2" fillId="5" borderId="9" xfId="0" applyNumberFormat="1" applyFont="1" applyFill="1" applyBorder="1" applyAlignment="1">
      <alignment horizontal="right" vertical="center"/>
    </xf>
    <xf numFmtId="2" fontId="2" fillId="5" borderId="9" xfId="0" applyNumberFormat="1" applyFont="1" applyFill="1" applyBorder="1"/>
    <xf numFmtId="0" fontId="13" fillId="5" borderId="6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2" fontId="2" fillId="5" borderId="3" xfId="0" applyNumberFormat="1" applyFont="1" applyFill="1" applyBorder="1" applyAlignment="1">
      <alignment horizontal="right" vertical="center"/>
    </xf>
    <xf numFmtId="0" fontId="13" fillId="5" borderId="4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horizontal="right" vertical="center" wrapText="1"/>
    </xf>
    <xf numFmtId="0" fontId="2" fillId="5" borderId="1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4" fontId="2" fillId="6" borderId="6" xfId="0" applyNumberFormat="1" applyFont="1" applyFill="1" applyBorder="1" applyAlignment="1">
      <alignment horizontal="center" vertical="center"/>
    </xf>
    <xf numFmtId="4" fontId="2" fillId="6" borderId="7" xfId="0" applyNumberFormat="1" applyFont="1" applyFill="1" applyBorder="1" applyAlignment="1">
      <alignment horizontal="center" vertical="center"/>
    </xf>
    <xf numFmtId="4" fontId="2" fillId="6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/>
    </xf>
    <xf numFmtId="0" fontId="2" fillId="5" borderId="11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wrapText="1"/>
    </xf>
    <xf numFmtId="0" fontId="3" fillId="6" borderId="17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right" wrapText="1"/>
    </xf>
    <xf numFmtId="0" fontId="2" fillId="0" borderId="24" xfId="0" applyFont="1" applyFill="1" applyBorder="1" applyAlignment="1">
      <alignment horizontal="right" wrapText="1"/>
    </xf>
    <xf numFmtId="0" fontId="3" fillId="3" borderId="39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3" fillId="6" borderId="40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center" wrapText="1"/>
    </xf>
    <xf numFmtId="0" fontId="3" fillId="6" borderId="8" xfId="0" applyFont="1" applyFill="1" applyBorder="1" applyAlignment="1">
      <alignment horizontal="center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/>
    </xf>
    <xf numFmtId="0" fontId="13" fillId="5" borderId="10" xfId="0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/>
    </xf>
    <xf numFmtId="0" fontId="13" fillId="5" borderId="2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 wrapText="1"/>
    </xf>
    <xf numFmtId="0" fontId="13" fillId="6" borderId="17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left" wrapText="1"/>
    </xf>
    <xf numFmtId="0" fontId="2" fillId="5" borderId="7" xfId="0" applyFont="1" applyFill="1" applyBorder="1" applyAlignment="1">
      <alignment horizontal="left" wrapText="1"/>
    </xf>
    <xf numFmtId="0" fontId="2" fillId="5" borderId="8" xfId="0" applyFont="1" applyFill="1" applyBorder="1" applyAlignment="1">
      <alignment horizontal="left" wrapText="1"/>
    </xf>
    <xf numFmtId="0" fontId="13" fillId="0" borderId="11" xfId="0" applyFont="1" applyBorder="1" applyAlignment="1">
      <alignment horizontal="center"/>
    </xf>
    <xf numFmtId="0" fontId="4" fillId="9" borderId="6" xfId="0" applyFont="1" applyFill="1" applyBorder="1" applyAlignment="1">
      <alignment horizontal="left" vertical="center" wrapText="1"/>
    </xf>
    <xf numFmtId="0" fontId="4" fillId="9" borderId="7" xfId="0" applyFont="1" applyFill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3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  <xf numFmtId="0" fontId="3" fillId="6" borderId="39" xfId="0" applyFont="1" applyFill="1" applyBorder="1" applyAlignment="1">
      <alignment horizontal="center" vertical="top" wrapText="1"/>
    </xf>
    <xf numFmtId="0" fontId="3" fillId="6" borderId="17" xfId="0" applyFont="1" applyFill="1" applyBorder="1" applyAlignment="1">
      <alignment horizontal="center" vertical="top" wrapText="1"/>
    </xf>
    <xf numFmtId="0" fontId="3" fillId="2" borderId="39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5" borderId="0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3" xfId="0" applyFont="1" applyFill="1" applyBorder="1" applyAlignment="1">
      <alignment horizontal="left" vertical="center"/>
    </xf>
    <xf numFmtId="0" fontId="4" fillId="5" borderId="10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2" fillId="5" borderId="2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3" fillId="5" borderId="4" xfId="0" applyFont="1" applyFill="1" applyBorder="1" applyAlignment="1">
      <alignment horizontal="center"/>
    </xf>
    <xf numFmtId="0" fontId="13" fillId="5" borderId="1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4" fillId="5" borderId="23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3" fillId="2" borderId="3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wrapText="1"/>
    </xf>
    <xf numFmtId="0" fontId="13" fillId="5" borderId="0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3" fillId="8" borderId="37" xfId="0" applyFont="1" applyFill="1" applyBorder="1" applyAlignment="1">
      <alignment horizontal="center" wrapText="1"/>
    </xf>
    <xf numFmtId="0" fontId="3" fillId="8" borderId="3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3" fillId="2" borderId="33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3" fillId="5" borderId="2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left" wrapText="1"/>
    </xf>
    <xf numFmtId="0" fontId="2" fillId="6" borderId="7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4" fillId="11" borderId="2" xfId="0" applyFont="1" applyFill="1" applyBorder="1" applyAlignment="1">
      <alignment horizontal="left" vertical="center" wrapText="1"/>
    </xf>
    <xf numFmtId="0" fontId="4" fillId="11" borderId="23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/>
    </xf>
    <xf numFmtId="0" fontId="3" fillId="4" borderId="30" xfId="0" applyFont="1" applyFill="1" applyBorder="1" applyAlignment="1">
      <alignment horizontal="center" vertical="top" wrapText="1"/>
    </xf>
    <xf numFmtId="0" fontId="3" fillId="4" borderId="28" xfId="0" applyFont="1" applyFill="1" applyBorder="1" applyAlignment="1">
      <alignment horizontal="center" vertical="top" wrapText="1"/>
    </xf>
    <xf numFmtId="0" fontId="2" fillId="9" borderId="13" xfId="0" applyFont="1" applyFill="1" applyBorder="1" applyAlignment="1">
      <alignment horizontal="left" vertical="center" wrapText="1"/>
    </xf>
    <xf numFmtId="0" fontId="2" fillId="9" borderId="24" xfId="0" applyFont="1" applyFill="1" applyBorder="1" applyAlignment="1">
      <alignment horizontal="left" vertical="center"/>
    </xf>
    <xf numFmtId="0" fontId="3" fillId="5" borderId="39" xfId="0" applyFont="1" applyFill="1" applyBorder="1" applyAlignment="1">
      <alignment horizontal="center" wrapText="1"/>
    </xf>
    <xf numFmtId="0" fontId="3" fillId="5" borderId="17" xfId="0" applyFont="1" applyFill="1" applyBorder="1" applyAlignment="1">
      <alignment horizontal="center" wrapText="1"/>
    </xf>
    <xf numFmtId="0" fontId="3" fillId="4" borderId="37" xfId="0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horizontal="center" vertical="top" wrapText="1"/>
    </xf>
    <xf numFmtId="0" fontId="3" fillId="7" borderId="39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/>
    </xf>
    <xf numFmtId="0" fontId="13" fillId="0" borderId="4" xfId="0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2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/>
    </xf>
    <xf numFmtId="0" fontId="12" fillId="12" borderId="2" xfId="0" applyFont="1" applyFill="1" applyBorder="1" applyAlignment="1">
      <alignment horizontal="center" vertical="center" wrapText="1"/>
    </xf>
    <xf numFmtId="0" fontId="12" fillId="12" borderId="10" xfId="0" applyFont="1" applyFill="1" applyBorder="1" applyAlignment="1">
      <alignment horizontal="center" vertical="center" wrapText="1"/>
    </xf>
    <xf numFmtId="0" fontId="12" fillId="12" borderId="4" xfId="0" applyFont="1" applyFill="1" applyBorder="1" applyAlignment="1">
      <alignment horizontal="center" vertical="center" wrapText="1"/>
    </xf>
    <xf numFmtId="0" fontId="12" fillId="12" borderId="1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 wrapText="1"/>
    </xf>
    <xf numFmtId="0" fontId="12" fillId="12" borderId="24" xfId="0" applyFont="1" applyFill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/>
    </xf>
    <xf numFmtId="0" fontId="3" fillId="12" borderId="23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3" fillId="12" borderId="13" xfId="0" applyFont="1" applyFill="1" applyBorder="1" applyAlignment="1">
      <alignment horizontal="center" vertical="center"/>
    </xf>
    <xf numFmtId="0" fontId="3" fillId="12" borderId="24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3" fillId="12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5" borderId="13" xfId="0" applyFont="1" applyFill="1" applyBorder="1" applyAlignment="1">
      <alignment horizontal="left" vertical="center"/>
    </xf>
    <xf numFmtId="0" fontId="2" fillId="11" borderId="13" xfId="0" applyFont="1" applyFill="1" applyBorder="1" applyAlignment="1">
      <alignment horizontal="left" vertical="center" wrapText="1"/>
    </xf>
    <xf numFmtId="0" fontId="2" fillId="11" borderId="24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left" vertical="center" wrapText="1"/>
    </xf>
    <xf numFmtId="0" fontId="4" fillId="5" borderId="24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2" fillId="0" borderId="1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2" fillId="10" borderId="13" xfId="0" applyFont="1" applyFill="1" applyBorder="1" applyAlignment="1">
      <alignment horizontal="left" vertical="center" wrapText="1"/>
    </xf>
    <xf numFmtId="0" fontId="2" fillId="10" borderId="24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/>
    </xf>
    <xf numFmtId="0" fontId="3" fillId="5" borderId="37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2" fillId="10" borderId="21" xfId="0" applyFont="1" applyFill="1" applyBorder="1" applyAlignment="1">
      <alignment horizontal="left" vertical="center" wrapText="1"/>
    </xf>
    <xf numFmtId="0" fontId="2" fillId="10" borderId="27" xfId="0" applyFont="1" applyFill="1" applyBorder="1" applyAlignment="1">
      <alignment horizontal="left" vertical="center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top" wrapText="1"/>
    </xf>
    <xf numFmtId="0" fontId="3" fillId="4" borderId="34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left" vertical="center"/>
    </xf>
    <xf numFmtId="0" fontId="3" fillId="5" borderId="48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0" borderId="11" xfId="0" applyFont="1" applyFill="1" applyBorder="1" applyAlignment="1">
      <alignment horizontal="right" wrapText="1"/>
    </xf>
    <xf numFmtId="0" fontId="3" fillId="5" borderId="30" xfId="0" applyFont="1" applyFill="1" applyBorder="1" applyAlignment="1">
      <alignment horizontal="center" wrapText="1"/>
    </xf>
    <xf numFmtId="0" fontId="3" fillId="5" borderId="28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wrapText="1"/>
    </xf>
    <xf numFmtId="0" fontId="3" fillId="5" borderId="31" xfId="0" applyFont="1" applyFill="1" applyBorder="1" applyAlignment="1">
      <alignment horizontal="center" wrapText="1"/>
    </xf>
    <xf numFmtId="0" fontId="3" fillId="5" borderId="20" xfId="0" applyFont="1" applyFill="1" applyBorder="1" applyAlignment="1">
      <alignment horizontal="center" wrapText="1"/>
    </xf>
    <xf numFmtId="0" fontId="3" fillId="5" borderId="33" xfId="0" applyFont="1" applyFill="1" applyBorder="1" applyAlignment="1">
      <alignment horizontal="center" wrapText="1"/>
    </xf>
    <xf numFmtId="0" fontId="3" fillId="8" borderId="39" xfId="0" applyFont="1" applyFill="1" applyBorder="1" applyAlignment="1">
      <alignment horizontal="center" vertical="center" wrapText="1"/>
    </xf>
    <xf numFmtId="0" fontId="3" fillId="8" borderId="1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2" borderId="47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6" borderId="44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325"/>
  <sheetViews>
    <sheetView tabSelected="1" view="pageBreakPreview" topLeftCell="A310" zoomScale="120" zoomScaleSheetLayoutView="120" workbookViewId="0">
      <selection activeCell="N317" sqref="N317"/>
    </sheetView>
  </sheetViews>
  <sheetFormatPr defaultRowHeight="12.75"/>
  <cols>
    <col min="1" max="1" width="20.140625" customWidth="1"/>
    <col min="2" max="2" width="0.85546875" hidden="1" customWidth="1"/>
    <col min="3" max="3" width="6.28515625" style="59" customWidth="1"/>
    <col min="4" max="4" width="4.7109375" customWidth="1"/>
    <col min="5" max="5" width="4.140625" hidden="1" customWidth="1"/>
    <col min="7" max="7" width="16.85546875" customWidth="1"/>
    <col min="8" max="8" width="12.85546875" customWidth="1"/>
    <col min="9" max="9" width="11.7109375" customWidth="1"/>
    <col min="10" max="10" width="0" hidden="1" customWidth="1"/>
    <col min="11" max="11" width="11.7109375" customWidth="1"/>
    <col min="12" max="12" width="0" hidden="1" customWidth="1"/>
    <col min="13" max="13" width="12.42578125" customWidth="1"/>
    <col min="14" max="14" width="15.5703125" customWidth="1"/>
    <col min="15" max="15" width="0" hidden="1" customWidth="1"/>
    <col min="16" max="16" width="12.85546875" customWidth="1"/>
    <col min="17" max="17" width="0.7109375" hidden="1" customWidth="1"/>
    <col min="18" max="18" width="15" customWidth="1"/>
    <col min="19" max="19" width="9.140625" style="45"/>
    <col min="20" max="20" width="14.7109375" style="45" customWidth="1"/>
  </cols>
  <sheetData>
    <row r="2" spans="1:20">
      <c r="A2" s="681" t="s">
        <v>55</v>
      </c>
      <c r="B2" s="681"/>
      <c r="C2" s="681"/>
      <c r="D2" s="681"/>
      <c r="E2" s="681"/>
      <c r="F2" s="681"/>
      <c r="G2" s="681"/>
      <c r="H2" s="681"/>
      <c r="I2" s="681"/>
      <c r="J2" s="681"/>
      <c r="K2" s="681"/>
      <c r="L2" s="681"/>
      <c r="M2" s="681"/>
      <c r="N2" s="681"/>
      <c r="O2" s="681"/>
      <c r="P2" s="681"/>
      <c r="Q2" s="681"/>
      <c r="R2" s="681"/>
    </row>
    <row r="3" spans="1:20">
      <c r="A3" s="681"/>
      <c r="B3" s="681"/>
      <c r="C3" s="681"/>
      <c r="D3" s="681"/>
      <c r="E3" s="681"/>
      <c r="F3" s="681"/>
      <c r="G3" s="681"/>
      <c r="H3" s="681"/>
      <c r="I3" s="681"/>
      <c r="J3" s="681"/>
      <c r="K3" s="681"/>
      <c r="L3" s="681"/>
      <c r="M3" s="681"/>
      <c r="N3" s="681"/>
      <c r="O3" s="681"/>
      <c r="P3" s="681"/>
      <c r="Q3" s="681"/>
      <c r="R3" s="681"/>
    </row>
    <row r="5" spans="1:20">
      <c r="A5" s="713" t="s">
        <v>73</v>
      </c>
      <c r="B5" s="447"/>
      <c r="C5" s="448"/>
      <c r="D5" s="703" t="s">
        <v>75</v>
      </c>
      <c r="E5" s="704"/>
      <c r="F5" s="704"/>
      <c r="G5" s="705"/>
      <c r="H5" s="449" t="s">
        <v>19</v>
      </c>
      <c r="I5" s="450"/>
      <c r="J5" s="450"/>
      <c r="K5" s="450"/>
      <c r="L5" s="450"/>
      <c r="M5" s="450"/>
      <c r="N5" s="450"/>
      <c r="O5" s="450"/>
      <c r="P5" s="450"/>
      <c r="Q5" s="450"/>
      <c r="R5" s="451"/>
      <c r="S5" s="697" t="s">
        <v>74</v>
      </c>
      <c r="T5" s="698"/>
    </row>
    <row r="6" spans="1:20">
      <c r="A6" s="706"/>
      <c r="B6" s="452"/>
      <c r="C6" s="453" t="s">
        <v>18</v>
      </c>
      <c r="D6" s="706"/>
      <c r="E6" s="707"/>
      <c r="F6" s="707"/>
      <c r="G6" s="708"/>
      <c r="H6" s="454" t="s">
        <v>20</v>
      </c>
      <c r="I6" s="455" t="s">
        <v>408</v>
      </c>
      <c r="J6" s="452"/>
      <c r="K6" s="455" t="s">
        <v>22</v>
      </c>
      <c r="L6" s="452"/>
      <c r="M6" s="455" t="s">
        <v>22</v>
      </c>
      <c r="N6" s="455" t="s">
        <v>24</v>
      </c>
      <c r="O6" s="452"/>
      <c r="P6" s="455" t="s">
        <v>26</v>
      </c>
      <c r="Q6" s="452"/>
      <c r="R6" s="456" t="s">
        <v>29</v>
      </c>
      <c r="S6" s="699"/>
      <c r="T6" s="700"/>
    </row>
    <row r="7" spans="1:20">
      <c r="A7" s="706"/>
      <c r="B7" s="455"/>
      <c r="C7" s="457"/>
      <c r="D7" s="706"/>
      <c r="E7" s="707"/>
      <c r="F7" s="707"/>
      <c r="G7" s="708"/>
      <c r="H7" s="454" t="s">
        <v>21</v>
      </c>
      <c r="I7" s="455" t="s">
        <v>23</v>
      </c>
      <c r="J7" s="452"/>
      <c r="K7" s="455" t="s">
        <v>23</v>
      </c>
      <c r="L7" s="452"/>
      <c r="M7" s="455" t="s">
        <v>23</v>
      </c>
      <c r="N7" s="455" t="s">
        <v>25</v>
      </c>
      <c r="O7" s="452"/>
      <c r="P7" s="455" t="s">
        <v>27</v>
      </c>
      <c r="Q7" s="452"/>
      <c r="R7" s="456" t="s">
        <v>30</v>
      </c>
      <c r="S7" s="699"/>
      <c r="T7" s="700"/>
    </row>
    <row r="8" spans="1:20">
      <c r="A8" s="709"/>
      <c r="B8" s="445"/>
      <c r="C8" s="458"/>
      <c r="D8" s="709"/>
      <c r="E8" s="710"/>
      <c r="F8" s="710"/>
      <c r="G8" s="711"/>
      <c r="H8" s="459">
        <v>2024</v>
      </c>
      <c r="I8" s="460">
        <v>2025</v>
      </c>
      <c r="J8" s="460">
        <v>2017</v>
      </c>
      <c r="K8" s="460">
        <v>2026</v>
      </c>
      <c r="L8" s="460">
        <v>2019</v>
      </c>
      <c r="M8" s="460">
        <v>2027</v>
      </c>
      <c r="N8" s="445"/>
      <c r="O8" s="445"/>
      <c r="P8" s="460" t="s">
        <v>28</v>
      </c>
      <c r="Q8" s="445"/>
      <c r="R8" s="446"/>
      <c r="S8" s="701"/>
      <c r="T8" s="702"/>
    </row>
    <row r="9" spans="1:20" ht="75" customHeight="1">
      <c r="A9" s="388" t="s">
        <v>138</v>
      </c>
      <c r="B9" s="394"/>
      <c r="C9" s="389" t="s">
        <v>0</v>
      </c>
      <c r="D9" s="390"/>
      <c r="E9" s="391"/>
      <c r="F9" s="391"/>
      <c r="G9" s="392"/>
      <c r="H9" s="444"/>
      <c r="I9" s="215"/>
      <c r="J9" s="394"/>
      <c r="K9" s="215"/>
      <c r="L9" s="394"/>
      <c r="M9" s="215"/>
      <c r="N9" s="435">
        <f>+N12+N15+N24+N27+N30+N35+N38</f>
        <v>18598000</v>
      </c>
      <c r="O9" s="435" t="e">
        <f>+O12+#REF!</f>
        <v>#REF!</v>
      </c>
      <c r="P9" s="435">
        <f>+P12+P15+P24+P30+P35+P38</f>
        <v>1916000</v>
      </c>
      <c r="Q9" s="435" t="e">
        <f>+Q12+#REF!</f>
        <v>#REF!</v>
      </c>
      <c r="R9" s="435">
        <f>+R12+R15+R24+R27+R30+R35+R38</f>
        <v>20514000</v>
      </c>
      <c r="S9" s="679" t="s">
        <v>112</v>
      </c>
      <c r="T9" s="680"/>
    </row>
    <row r="10" spans="1:20" ht="36.75" customHeight="1">
      <c r="A10" s="78"/>
      <c r="B10" s="73"/>
      <c r="C10" s="79"/>
      <c r="D10" s="714" t="s">
        <v>219</v>
      </c>
      <c r="E10" s="715"/>
      <c r="F10" s="715"/>
      <c r="G10" s="716"/>
      <c r="H10" s="105"/>
      <c r="I10" s="72"/>
      <c r="J10" s="73"/>
      <c r="K10" s="72"/>
      <c r="L10" s="73"/>
      <c r="M10" s="72"/>
      <c r="N10" s="72"/>
      <c r="O10" s="73"/>
      <c r="P10" s="72"/>
      <c r="Q10" s="73"/>
      <c r="R10" s="80"/>
      <c r="S10" s="684"/>
      <c r="T10" s="685"/>
    </row>
    <row r="11" spans="1:20" ht="51" customHeight="1">
      <c r="A11" s="43"/>
      <c r="B11" s="33"/>
      <c r="C11" s="65"/>
      <c r="D11" s="41"/>
      <c r="E11" s="42"/>
      <c r="F11" s="695" t="s">
        <v>220</v>
      </c>
      <c r="G11" s="696"/>
      <c r="H11" s="106"/>
      <c r="I11" s="159">
        <v>1</v>
      </c>
      <c r="J11" s="160"/>
      <c r="K11" s="159">
        <v>1</v>
      </c>
      <c r="L11" s="160"/>
      <c r="M11" s="159">
        <v>1</v>
      </c>
      <c r="N11" s="23"/>
      <c r="O11" s="33"/>
      <c r="P11" s="23"/>
      <c r="Q11" s="33"/>
      <c r="R11" s="50"/>
      <c r="S11" s="684"/>
      <c r="T11" s="685"/>
    </row>
    <row r="12" spans="1:20" ht="57" customHeight="1">
      <c r="A12" s="107" t="s">
        <v>153</v>
      </c>
      <c r="B12" s="74"/>
      <c r="C12" s="112" t="s">
        <v>6</v>
      </c>
      <c r="D12" s="113"/>
      <c r="E12" s="114"/>
      <c r="F12" s="114"/>
      <c r="G12" s="115"/>
      <c r="H12" s="385"/>
      <c r="I12" s="75"/>
      <c r="J12" s="74"/>
      <c r="K12" s="75"/>
      <c r="L12" s="74"/>
      <c r="M12" s="75"/>
      <c r="N12" s="111">
        <v>3998000</v>
      </c>
      <c r="O12" s="74"/>
      <c r="P12" s="75">
        <v>1916000</v>
      </c>
      <c r="Q12" s="74"/>
      <c r="R12" s="111">
        <f>+N12+P12</f>
        <v>5914000</v>
      </c>
      <c r="S12" s="613" t="s">
        <v>112</v>
      </c>
      <c r="T12" s="614"/>
    </row>
    <row r="13" spans="1:20" ht="39.75" customHeight="1">
      <c r="A13" s="20"/>
      <c r="B13" s="1"/>
      <c r="C13" s="62"/>
      <c r="D13" s="583" t="s">
        <v>154</v>
      </c>
      <c r="E13" s="662"/>
      <c r="F13" s="662"/>
      <c r="G13" s="663"/>
      <c r="H13" s="12"/>
      <c r="I13" s="13"/>
      <c r="J13" s="1"/>
      <c r="K13" s="13"/>
      <c r="L13" s="1"/>
      <c r="M13" s="13"/>
      <c r="N13" s="13"/>
      <c r="O13" s="1"/>
      <c r="P13" s="13"/>
      <c r="Q13" s="1"/>
      <c r="R13" s="49"/>
      <c r="S13" s="621"/>
      <c r="T13" s="622"/>
    </row>
    <row r="14" spans="1:20" ht="48" customHeight="1">
      <c r="A14" s="18"/>
      <c r="B14" s="2"/>
      <c r="C14" s="60"/>
      <c r="D14" s="4"/>
      <c r="E14" s="3"/>
      <c r="F14" s="682" t="s">
        <v>155</v>
      </c>
      <c r="G14" s="719"/>
      <c r="H14" s="128" t="s">
        <v>156</v>
      </c>
      <c r="I14" s="129" t="s">
        <v>156</v>
      </c>
      <c r="J14" s="130"/>
      <c r="K14" s="129" t="s">
        <v>156</v>
      </c>
      <c r="L14" s="130"/>
      <c r="M14" s="129" t="s">
        <v>156</v>
      </c>
      <c r="N14" s="14"/>
      <c r="O14" s="2"/>
      <c r="P14" s="14"/>
      <c r="Q14" s="2"/>
      <c r="R14" s="46"/>
      <c r="S14" s="623"/>
      <c r="T14" s="624"/>
    </row>
    <row r="15" spans="1:20" ht="54" customHeight="1">
      <c r="A15" s="107" t="s">
        <v>84</v>
      </c>
      <c r="B15" s="74"/>
      <c r="C15" s="112" t="s">
        <v>14</v>
      </c>
      <c r="D15" s="113"/>
      <c r="E15" s="114"/>
      <c r="F15" s="114"/>
      <c r="G15" s="115"/>
      <c r="H15" s="385"/>
      <c r="I15" s="75"/>
      <c r="J15" s="74"/>
      <c r="K15" s="75"/>
      <c r="L15" s="74"/>
      <c r="M15" s="75"/>
      <c r="N15" s="75">
        <v>500000</v>
      </c>
      <c r="O15" s="74"/>
      <c r="P15" s="75"/>
      <c r="Q15" s="74"/>
      <c r="R15" s="111">
        <f>+N15+P15</f>
        <v>500000</v>
      </c>
      <c r="S15" s="613" t="s">
        <v>112</v>
      </c>
      <c r="T15" s="614"/>
    </row>
    <row r="16" spans="1:20" ht="26.25" customHeight="1">
      <c r="A16" s="20"/>
      <c r="B16" s="1"/>
      <c r="C16" s="62"/>
      <c r="D16" s="583" t="s">
        <v>302</v>
      </c>
      <c r="E16" s="662"/>
      <c r="F16" s="662"/>
      <c r="G16" s="663"/>
      <c r="H16" s="12"/>
      <c r="I16" s="13"/>
      <c r="J16" s="1"/>
      <c r="K16" s="13"/>
      <c r="L16" s="1"/>
      <c r="M16" s="13"/>
      <c r="N16" s="13"/>
      <c r="O16" s="1"/>
      <c r="P16" s="13"/>
      <c r="Q16" s="1"/>
      <c r="R16" s="49"/>
      <c r="S16" s="742"/>
      <c r="T16" s="743"/>
    </row>
    <row r="17" spans="1:20" ht="26.25" customHeight="1">
      <c r="A17" s="18"/>
      <c r="B17" s="2"/>
      <c r="C17" s="60"/>
      <c r="D17" s="4"/>
      <c r="E17" s="3"/>
      <c r="F17" s="682" t="s">
        <v>317</v>
      </c>
      <c r="G17" s="719"/>
      <c r="H17" s="101">
        <v>0</v>
      </c>
      <c r="I17" s="102">
        <v>1</v>
      </c>
      <c r="J17" s="103"/>
      <c r="K17" s="102">
        <v>2</v>
      </c>
      <c r="L17" s="103"/>
      <c r="M17" s="102">
        <v>2</v>
      </c>
      <c r="N17" s="14"/>
      <c r="O17" s="2"/>
      <c r="P17" s="14"/>
      <c r="Q17" s="2"/>
      <c r="R17" s="46"/>
      <c r="S17" s="744"/>
      <c r="T17" s="745"/>
    </row>
    <row r="18" spans="1:20" ht="190.5" hidden="1" customHeight="1" thickBot="1">
      <c r="A18" s="24"/>
      <c r="B18" s="25"/>
      <c r="C18" s="34" t="s">
        <v>0</v>
      </c>
      <c r="D18" s="26"/>
      <c r="E18" s="27"/>
      <c r="F18" s="27"/>
      <c r="G18" s="28"/>
      <c r="H18" s="29"/>
      <c r="I18" s="30"/>
      <c r="J18" s="25"/>
      <c r="K18" s="30"/>
      <c r="L18" s="25"/>
      <c r="M18" s="30"/>
      <c r="N18" s="30"/>
      <c r="O18" s="25"/>
      <c r="P18" s="30"/>
      <c r="Q18" s="25"/>
      <c r="R18" s="48"/>
      <c r="S18" s="608" t="s">
        <v>112</v>
      </c>
      <c r="T18" s="609"/>
    </row>
    <row r="19" spans="1:20" ht="33.75" hidden="1" customHeight="1">
      <c r="A19" s="20"/>
      <c r="B19" s="1"/>
      <c r="C19" s="62"/>
      <c r="D19" s="720" t="s">
        <v>221</v>
      </c>
      <c r="E19" s="721"/>
      <c r="F19" s="721"/>
      <c r="G19" s="722"/>
      <c r="H19" s="104"/>
      <c r="I19" s="39"/>
      <c r="J19" s="40"/>
      <c r="K19" s="39"/>
      <c r="L19" s="40"/>
      <c r="M19" s="39"/>
      <c r="N19" s="39"/>
      <c r="O19" s="40"/>
      <c r="P19" s="39"/>
      <c r="Q19" s="40"/>
      <c r="R19" s="98"/>
      <c r="S19" s="746"/>
      <c r="T19" s="747"/>
    </row>
    <row r="20" spans="1:20" ht="51" hidden="1" customHeight="1" thickBot="1">
      <c r="A20" s="18"/>
      <c r="B20" s="2"/>
      <c r="C20" s="60"/>
      <c r="D20" s="70"/>
      <c r="E20" s="71"/>
      <c r="F20" s="725" t="s">
        <v>222</v>
      </c>
      <c r="G20" s="726"/>
      <c r="H20" s="99"/>
      <c r="I20" s="99">
        <v>1</v>
      </c>
      <c r="J20" s="73"/>
      <c r="K20" s="72"/>
      <c r="L20" s="73"/>
      <c r="M20" s="99"/>
      <c r="N20" s="72"/>
      <c r="O20" s="73"/>
      <c r="P20" s="72"/>
      <c r="Q20" s="73"/>
      <c r="R20" s="80"/>
      <c r="S20" s="748"/>
      <c r="T20" s="749"/>
    </row>
    <row r="21" spans="1:20" ht="51" hidden="1" customHeight="1" thickBot="1">
      <c r="A21" s="24"/>
      <c r="B21" s="25"/>
      <c r="C21" s="34" t="s">
        <v>0</v>
      </c>
      <c r="D21" s="26"/>
      <c r="E21" s="27"/>
      <c r="F21" s="27"/>
      <c r="G21" s="28"/>
      <c r="H21" s="29"/>
      <c r="I21" s="30"/>
      <c r="J21" s="25"/>
      <c r="K21" s="30"/>
      <c r="L21" s="25"/>
      <c r="M21" s="30"/>
      <c r="N21" s="30"/>
      <c r="O21" s="25"/>
      <c r="P21" s="30"/>
      <c r="Q21" s="25"/>
      <c r="R21" s="48"/>
      <c r="S21" s="762" t="s">
        <v>112</v>
      </c>
      <c r="T21" s="763"/>
    </row>
    <row r="22" spans="1:20" ht="51" hidden="1" customHeight="1">
      <c r="A22" s="20"/>
      <c r="B22" s="1"/>
      <c r="C22" s="62"/>
      <c r="D22" s="720"/>
      <c r="E22" s="721"/>
      <c r="F22" s="721"/>
      <c r="G22" s="722"/>
      <c r="H22" s="104"/>
      <c r="I22" s="39"/>
      <c r="J22" s="40"/>
      <c r="K22" s="39"/>
      <c r="L22" s="40"/>
      <c r="M22" s="39"/>
      <c r="N22" s="39"/>
      <c r="O22" s="40"/>
      <c r="P22" s="39"/>
      <c r="Q22" s="40"/>
      <c r="R22" s="98"/>
      <c r="S22" s="746"/>
      <c r="T22" s="747"/>
    </row>
    <row r="23" spans="1:20" ht="51" hidden="1" customHeight="1">
      <c r="A23" s="18"/>
      <c r="B23" s="2"/>
      <c r="C23" s="60"/>
      <c r="D23" s="70"/>
      <c r="E23" s="71"/>
      <c r="F23" s="725"/>
      <c r="G23" s="726"/>
      <c r="H23" s="105"/>
      <c r="I23" s="99"/>
      <c r="J23" s="73"/>
      <c r="K23" s="72"/>
      <c r="L23" s="73"/>
      <c r="M23" s="99"/>
      <c r="N23" s="72"/>
      <c r="O23" s="73"/>
      <c r="P23" s="72"/>
      <c r="Q23" s="73"/>
      <c r="R23" s="80"/>
      <c r="S23" s="575"/>
      <c r="T23" s="576"/>
    </row>
    <row r="24" spans="1:20" ht="69.75" hidden="1" customHeight="1">
      <c r="A24" s="107" t="s">
        <v>249</v>
      </c>
      <c r="B24" s="74"/>
      <c r="C24" s="112" t="s">
        <v>4</v>
      </c>
      <c r="D24" s="113"/>
      <c r="E24" s="114"/>
      <c r="F24" s="114"/>
      <c r="G24" s="115"/>
      <c r="H24" s="385"/>
      <c r="I24" s="75"/>
      <c r="J24" s="74"/>
      <c r="K24" s="75"/>
      <c r="L24" s="74"/>
      <c r="M24" s="75"/>
      <c r="N24" s="75"/>
      <c r="O24" s="74"/>
      <c r="P24" s="75"/>
      <c r="Q24" s="74"/>
      <c r="R24" s="111">
        <f>+N24+P24</f>
        <v>0</v>
      </c>
      <c r="S24" s="613" t="s">
        <v>253</v>
      </c>
      <c r="T24" s="614"/>
    </row>
    <row r="25" spans="1:20" ht="51" hidden="1" customHeight="1">
      <c r="A25" s="20"/>
      <c r="B25" s="1"/>
      <c r="C25" s="62"/>
      <c r="D25" s="645" t="s">
        <v>250</v>
      </c>
      <c r="E25" s="646"/>
      <c r="F25" s="646"/>
      <c r="G25" s="647"/>
      <c r="H25" s="12"/>
      <c r="I25" s="13"/>
      <c r="J25" s="1"/>
      <c r="K25" s="13"/>
      <c r="L25" s="1"/>
      <c r="M25" s="13"/>
      <c r="N25" s="13"/>
      <c r="O25" s="1"/>
      <c r="P25" s="13"/>
      <c r="Q25" s="1"/>
      <c r="R25" s="49"/>
      <c r="S25" s="277"/>
      <c r="T25" s="288"/>
    </row>
    <row r="26" spans="1:20" ht="69.75" hidden="1" customHeight="1">
      <c r="A26" s="18"/>
      <c r="B26" s="2"/>
      <c r="C26" s="60"/>
      <c r="D26" s="183"/>
      <c r="E26" s="184"/>
      <c r="F26" s="732" t="s">
        <v>251</v>
      </c>
      <c r="G26" s="733"/>
      <c r="H26" s="101">
        <v>0</v>
      </c>
      <c r="I26" s="102">
        <v>3</v>
      </c>
      <c r="J26" s="103"/>
      <c r="K26" s="102">
        <v>4</v>
      </c>
      <c r="L26" s="103"/>
      <c r="M26" s="102">
        <v>5</v>
      </c>
      <c r="N26" s="14"/>
      <c r="O26" s="2"/>
      <c r="P26" s="14"/>
      <c r="Q26" s="2"/>
      <c r="R26" s="46"/>
      <c r="S26" s="277"/>
      <c r="T26" s="219"/>
    </row>
    <row r="27" spans="1:20" ht="69.75" customHeight="1">
      <c r="A27" s="107" t="s">
        <v>279</v>
      </c>
      <c r="B27" s="74"/>
      <c r="C27" s="112" t="s">
        <v>89</v>
      </c>
      <c r="D27" s="113"/>
      <c r="E27" s="114"/>
      <c r="F27" s="114"/>
      <c r="G27" s="115"/>
      <c r="H27" s="385"/>
      <c r="I27" s="75"/>
      <c r="J27" s="74"/>
      <c r="K27" s="75"/>
      <c r="L27" s="74"/>
      <c r="M27" s="75"/>
      <c r="N27" s="75">
        <v>11300000</v>
      </c>
      <c r="O27" s="74"/>
      <c r="P27" s="75"/>
      <c r="Q27" s="74"/>
      <c r="R27" s="111">
        <f>+N27+P27</f>
        <v>11300000</v>
      </c>
      <c r="S27" s="613" t="s">
        <v>253</v>
      </c>
      <c r="T27" s="614"/>
    </row>
    <row r="28" spans="1:20" ht="69.75" customHeight="1">
      <c r="A28" s="20"/>
      <c r="B28" s="1"/>
      <c r="C28" s="62"/>
      <c r="D28" s="645" t="s">
        <v>303</v>
      </c>
      <c r="E28" s="646"/>
      <c r="F28" s="646"/>
      <c r="G28" s="647"/>
      <c r="H28" s="12"/>
      <c r="I28" s="13"/>
      <c r="J28" s="1"/>
      <c r="K28" s="13"/>
      <c r="L28" s="1"/>
      <c r="M28" s="13"/>
      <c r="N28" s="13"/>
      <c r="O28" s="1"/>
      <c r="P28" s="13"/>
      <c r="Q28" s="1"/>
      <c r="R28" s="49"/>
      <c r="S28" s="465"/>
      <c r="T28" s="464"/>
    </row>
    <row r="29" spans="1:20" ht="69.75" customHeight="1">
      <c r="A29" s="18"/>
      <c r="B29" s="2"/>
      <c r="C29" s="60"/>
      <c r="D29" s="183"/>
      <c r="E29" s="184"/>
      <c r="F29" s="732" t="s">
        <v>304</v>
      </c>
      <c r="G29" s="733"/>
      <c r="H29" s="101">
        <v>2</v>
      </c>
      <c r="I29" s="102">
        <v>4</v>
      </c>
      <c r="J29" s="103"/>
      <c r="K29" s="102">
        <v>0</v>
      </c>
      <c r="L29" s="103"/>
      <c r="M29" s="102">
        <v>0</v>
      </c>
      <c r="N29" s="14"/>
      <c r="O29" s="2"/>
      <c r="P29" s="14"/>
      <c r="Q29" s="2"/>
      <c r="R29" s="46"/>
      <c r="S29" s="465"/>
      <c r="T29" s="466"/>
    </row>
    <row r="30" spans="1:20" ht="79.5" hidden="1" customHeight="1">
      <c r="A30" s="107" t="s">
        <v>262</v>
      </c>
      <c r="B30" s="74"/>
      <c r="C30" s="112" t="s">
        <v>174</v>
      </c>
      <c r="D30" s="113"/>
      <c r="E30" s="114"/>
      <c r="F30" s="114"/>
      <c r="G30" s="115"/>
      <c r="H30" s="385"/>
      <c r="I30" s="75"/>
      <c r="J30" s="74"/>
      <c r="K30" s="75"/>
      <c r="L30" s="74"/>
      <c r="M30" s="75"/>
      <c r="N30" s="75"/>
      <c r="O30" s="74"/>
      <c r="P30" s="402"/>
      <c r="Q30" s="74"/>
      <c r="R30" s="111">
        <f>+N30+P30</f>
        <v>0</v>
      </c>
      <c r="S30" s="613" t="s">
        <v>112</v>
      </c>
      <c r="T30" s="614"/>
    </row>
    <row r="31" spans="1:20" ht="69.75" hidden="1" customHeight="1">
      <c r="A31" s="20"/>
      <c r="B31" s="1"/>
      <c r="C31" s="62"/>
      <c r="D31" s="645" t="s">
        <v>263</v>
      </c>
      <c r="E31" s="646"/>
      <c r="F31" s="646"/>
      <c r="G31" s="647"/>
      <c r="H31" s="12"/>
      <c r="I31" s="13"/>
      <c r="J31" s="1"/>
      <c r="K31" s="13"/>
      <c r="L31" s="1"/>
      <c r="M31" s="13"/>
      <c r="N31" s="13"/>
      <c r="O31" s="1"/>
      <c r="P31" s="13"/>
      <c r="Q31" s="1"/>
      <c r="R31" s="13"/>
      <c r="S31" s="272"/>
      <c r="T31" s="288"/>
    </row>
    <row r="32" spans="1:20" ht="69.75" hidden="1" customHeight="1">
      <c r="A32" s="18"/>
      <c r="B32" s="2"/>
      <c r="C32" s="60"/>
      <c r="D32" s="260"/>
      <c r="E32" s="282"/>
      <c r="F32" s="598" t="s">
        <v>264</v>
      </c>
      <c r="G32" s="599"/>
      <c r="H32" s="132">
        <v>0</v>
      </c>
      <c r="I32" s="14">
        <v>763</v>
      </c>
      <c r="J32" s="2"/>
      <c r="K32" s="14">
        <v>0</v>
      </c>
      <c r="L32" s="2"/>
      <c r="M32" s="14">
        <v>0</v>
      </c>
      <c r="N32" s="14"/>
      <c r="O32" s="2"/>
      <c r="P32" s="14"/>
      <c r="Q32" s="4"/>
      <c r="R32" s="132"/>
      <c r="S32" s="274"/>
      <c r="T32" s="219"/>
    </row>
    <row r="33" spans="1:20" ht="69.75" hidden="1" customHeight="1">
      <c r="A33" s="18"/>
      <c r="B33" s="2"/>
      <c r="C33" s="60"/>
      <c r="D33" s="260"/>
      <c r="E33" s="282"/>
      <c r="F33" s="598" t="s">
        <v>265</v>
      </c>
      <c r="G33" s="599"/>
      <c r="H33" s="132">
        <v>0</v>
      </c>
      <c r="I33" s="14">
        <v>42</v>
      </c>
      <c r="J33" s="2"/>
      <c r="K33" s="14">
        <v>0</v>
      </c>
      <c r="L33" s="2"/>
      <c r="M33" s="14">
        <v>0</v>
      </c>
      <c r="N33" s="14"/>
      <c r="O33" s="2"/>
      <c r="P33" s="14"/>
      <c r="Q33" s="4"/>
      <c r="R33" s="132"/>
      <c r="S33" s="274"/>
      <c r="T33" s="219"/>
    </row>
    <row r="34" spans="1:20" ht="69.75" hidden="1" customHeight="1">
      <c r="A34" s="18"/>
      <c r="B34" s="2"/>
      <c r="C34" s="60"/>
      <c r="D34" s="183"/>
      <c r="E34" s="184"/>
      <c r="F34" s="732" t="s">
        <v>266</v>
      </c>
      <c r="G34" s="733"/>
      <c r="H34" s="101">
        <v>0</v>
      </c>
      <c r="I34" s="102">
        <v>7950</v>
      </c>
      <c r="J34" s="103"/>
      <c r="K34" s="102">
        <v>0</v>
      </c>
      <c r="L34" s="103"/>
      <c r="M34" s="102">
        <v>0</v>
      </c>
      <c r="N34" s="14"/>
      <c r="O34" s="2"/>
      <c r="P34" s="14"/>
      <c r="Q34" s="2"/>
      <c r="R34" s="6"/>
      <c r="S34" s="286"/>
      <c r="T34" s="287"/>
    </row>
    <row r="35" spans="1:20" ht="69.75" customHeight="1">
      <c r="A35" s="297" t="s">
        <v>410</v>
      </c>
      <c r="B35" s="290"/>
      <c r="C35" s="298" t="s">
        <v>411</v>
      </c>
      <c r="D35" s="113"/>
      <c r="E35" s="114"/>
      <c r="F35" s="161"/>
      <c r="G35" s="162"/>
      <c r="H35" s="75"/>
      <c r="I35" s="75"/>
      <c r="J35" s="74"/>
      <c r="K35" s="75"/>
      <c r="L35" s="74"/>
      <c r="M35" s="75"/>
      <c r="N35" s="75">
        <v>2800000</v>
      </c>
      <c r="O35" s="74"/>
      <c r="P35" s="75"/>
      <c r="Q35" s="74"/>
      <c r="R35" s="111">
        <f>SUM(N35:Q35)</f>
        <v>2800000</v>
      </c>
      <c r="S35" s="592"/>
      <c r="T35" s="593"/>
    </row>
    <row r="36" spans="1:20" ht="69.75" customHeight="1">
      <c r="A36" s="551"/>
      <c r="B36" s="293"/>
      <c r="C36" s="318"/>
      <c r="D36" s="618" t="s">
        <v>413</v>
      </c>
      <c r="E36" s="619"/>
      <c r="F36" s="619"/>
      <c r="G36" s="620"/>
      <c r="H36" s="39"/>
      <c r="I36" s="39"/>
      <c r="J36" s="40"/>
      <c r="K36" s="39"/>
      <c r="L36" s="40"/>
      <c r="M36" s="39"/>
      <c r="N36" s="39"/>
      <c r="O36" s="40"/>
      <c r="P36" s="39"/>
      <c r="Q36" s="40"/>
      <c r="R36" s="98"/>
      <c r="S36" s="691"/>
      <c r="T36" s="692"/>
    </row>
    <row r="37" spans="1:20" ht="69.75" customHeight="1">
      <c r="A37" s="552"/>
      <c r="B37" s="16"/>
      <c r="C37" s="319"/>
      <c r="D37" s="230"/>
      <c r="E37" s="234"/>
      <c r="F37" s="554" t="s">
        <v>414</v>
      </c>
      <c r="G37" s="555"/>
      <c r="H37" s="23"/>
      <c r="I37" s="553">
        <v>1000</v>
      </c>
      <c r="J37" s="33"/>
      <c r="K37" s="127"/>
      <c r="L37" s="33"/>
      <c r="M37" s="23"/>
      <c r="N37" s="23"/>
      <c r="O37" s="33"/>
      <c r="P37" s="23"/>
      <c r="Q37" s="73"/>
      <c r="R37" s="80"/>
      <c r="S37" s="684"/>
      <c r="T37" s="685"/>
    </row>
    <row r="38" spans="1:20" ht="69.75" hidden="1" customHeight="1">
      <c r="A38" s="107"/>
      <c r="B38" s="74"/>
      <c r="C38" s="386"/>
      <c r="D38" s="113"/>
      <c r="E38" s="114"/>
      <c r="F38" s="114"/>
      <c r="G38" s="115"/>
      <c r="H38" s="75"/>
      <c r="I38" s="75"/>
      <c r="J38" s="74"/>
      <c r="K38" s="75"/>
      <c r="L38" s="74"/>
      <c r="M38" s="75"/>
      <c r="N38" s="75"/>
      <c r="O38" s="74"/>
      <c r="P38" s="75"/>
      <c r="Q38" s="74"/>
      <c r="R38" s="111"/>
      <c r="S38" s="592"/>
      <c r="T38" s="593"/>
    </row>
    <row r="39" spans="1:20" ht="69.75" hidden="1" customHeight="1">
      <c r="A39" s="268"/>
      <c r="B39" s="222"/>
      <c r="C39" s="269"/>
      <c r="D39" s="645"/>
      <c r="E39" s="646"/>
      <c r="F39" s="646"/>
      <c r="G39" s="647"/>
      <c r="H39" s="39"/>
      <c r="I39" s="39"/>
      <c r="J39" s="40"/>
      <c r="K39" s="39"/>
      <c r="L39" s="40"/>
      <c r="M39" s="39"/>
      <c r="N39" s="39"/>
      <c r="O39" s="40"/>
      <c r="P39" s="39"/>
      <c r="Q39" s="40"/>
      <c r="R39" s="98"/>
      <c r="S39" s="691"/>
      <c r="T39" s="692"/>
    </row>
    <row r="40" spans="1:20" ht="69.75" hidden="1" customHeight="1">
      <c r="A40" s="270"/>
      <c r="B40" s="233"/>
      <c r="C40" s="271"/>
      <c r="D40" s="183"/>
      <c r="E40" s="184"/>
      <c r="F40" s="598"/>
      <c r="G40" s="612"/>
      <c r="H40" s="23"/>
      <c r="I40" s="119"/>
      <c r="J40" s="33"/>
      <c r="K40" s="127"/>
      <c r="L40" s="33"/>
      <c r="M40" s="23"/>
      <c r="N40" s="23"/>
      <c r="O40" s="33"/>
      <c r="P40" s="23"/>
      <c r="Q40" s="73"/>
      <c r="R40" s="80"/>
      <c r="S40" s="684"/>
      <c r="T40" s="685"/>
    </row>
    <row r="41" spans="1:20" ht="66" customHeight="1">
      <c r="A41" s="379" t="s">
        <v>31</v>
      </c>
      <c r="B41" s="380"/>
      <c r="C41" s="381" t="s">
        <v>180</v>
      </c>
      <c r="D41" s="382"/>
      <c r="E41" s="380"/>
      <c r="F41" s="380"/>
      <c r="G41" s="383"/>
      <c r="H41" s="264"/>
      <c r="I41" s="264"/>
      <c r="J41" s="384"/>
      <c r="K41" s="264"/>
      <c r="L41" s="384"/>
      <c r="M41" s="264"/>
      <c r="N41" s="439">
        <f>+N44+N47+N50+N53+N59+N62+N56+N65+N68+N74</f>
        <v>57905250</v>
      </c>
      <c r="O41" s="439">
        <f>+O44+O50+O53+O59+O62</f>
        <v>0</v>
      </c>
      <c r="P41" s="439">
        <f>+P44+P50+P53+P59+P62+P56+P65+P68+P74</f>
        <v>9594750</v>
      </c>
      <c r="Q41" s="439">
        <f t="shared" ref="Q41" si="0">+Q44+Q50+Q53+Q59+Q62+Q56+Q65+Q68</f>
        <v>0</v>
      </c>
      <c r="R41" s="435">
        <f>+N41+P41</f>
        <v>67500000</v>
      </c>
      <c r="S41" s="679" t="s">
        <v>112</v>
      </c>
      <c r="T41" s="680"/>
    </row>
    <row r="42" spans="1:20" ht="75.75" customHeight="1">
      <c r="A42" s="18"/>
      <c r="B42" s="2"/>
      <c r="C42" s="60"/>
      <c r="D42" s="717" t="s">
        <v>118</v>
      </c>
      <c r="E42" s="718"/>
      <c r="F42" s="718"/>
      <c r="G42" s="638"/>
      <c r="H42" s="14"/>
      <c r="I42" s="14"/>
      <c r="J42" s="2"/>
      <c r="K42" s="14"/>
      <c r="L42" s="2"/>
      <c r="M42" s="14"/>
      <c r="N42" s="14"/>
      <c r="O42" s="2"/>
      <c r="P42" s="14"/>
      <c r="Q42" s="2"/>
      <c r="R42" s="46"/>
      <c r="S42" s="621"/>
      <c r="T42" s="622"/>
    </row>
    <row r="43" spans="1:20" ht="35.25" customHeight="1">
      <c r="A43" s="19"/>
      <c r="B43" s="5"/>
      <c r="C43" s="61"/>
      <c r="D43" s="15"/>
      <c r="E43" s="16"/>
      <c r="F43" s="635" t="s">
        <v>119</v>
      </c>
      <c r="G43" s="636"/>
      <c r="H43" s="87">
        <v>25090</v>
      </c>
      <c r="I43" s="87">
        <v>26000</v>
      </c>
      <c r="J43" s="88"/>
      <c r="K43" s="87">
        <v>26000</v>
      </c>
      <c r="L43" s="88"/>
      <c r="M43" s="87">
        <v>26000</v>
      </c>
      <c r="N43" s="6"/>
      <c r="O43" s="5"/>
      <c r="P43" s="6"/>
      <c r="Q43" s="5"/>
      <c r="R43" s="47"/>
      <c r="S43" s="623"/>
      <c r="T43" s="624"/>
    </row>
    <row r="44" spans="1:20" ht="63.75" customHeight="1">
      <c r="A44" s="107" t="s">
        <v>85</v>
      </c>
      <c r="B44" s="74"/>
      <c r="C44" s="112" t="s">
        <v>14</v>
      </c>
      <c r="D44" s="113"/>
      <c r="E44" s="114"/>
      <c r="F44" s="114"/>
      <c r="G44" s="115"/>
      <c r="H44" s="75"/>
      <c r="I44" s="75"/>
      <c r="J44" s="74"/>
      <c r="K44" s="75"/>
      <c r="L44" s="74"/>
      <c r="M44" s="75"/>
      <c r="N44" s="75">
        <v>12000000</v>
      </c>
      <c r="O44" s="74"/>
      <c r="P44" s="75"/>
      <c r="Q44" s="74"/>
      <c r="R44" s="111">
        <f>+N44+P44</f>
        <v>12000000</v>
      </c>
      <c r="S44" s="613" t="s">
        <v>112</v>
      </c>
      <c r="T44" s="614"/>
    </row>
    <row r="45" spans="1:20" ht="42" customHeight="1">
      <c r="A45" s="20"/>
      <c r="B45" s="1"/>
      <c r="C45" s="62"/>
      <c r="D45" s="720" t="s">
        <v>17</v>
      </c>
      <c r="E45" s="727"/>
      <c r="F45" s="727"/>
      <c r="G45" s="728"/>
      <c r="H45" s="39"/>
      <c r="I45" s="39"/>
      <c r="J45" s="40"/>
      <c r="K45" s="39"/>
      <c r="L45" s="40"/>
      <c r="M45" s="39"/>
      <c r="N45" s="13"/>
      <c r="O45" s="1"/>
      <c r="P45" s="13"/>
      <c r="Q45" s="1"/>
      <c r="R45" s="49"/>
      <c r="S45" s="621"/>
      <c r="T45" s="622"/>
    </row>
    <row r="46" spans="1:20" ht="70.5" customHeight="1">
      <c r="A46" s="19"/>
      <c r="B46" s="5"/>
      <c r="C46" s="61"/>
      <c r="D46" s="41"/>
      <c r="E46" s="42"/>
      <c r="F46" s="695" t="s">
        <v>157</v>
      </c>
      <c r="G46" s="696"/>
      <c r="H46" s="87">
        <v>8</v>
      </c>
      <c r="I46" s="87">
        <v>8</v>
      </c>
      <c r="J46" s="88"/>
      <c r="K46" s="87">
        <v>12</v>
      </c>
      <c r="L46" s="88"/>
      <c r="M46" s="87">
        <v>12</v>
      </c>
      <c r="N46" s="6"/>
      <c r="O46" s="5"/>
      <c r="P46" s="6"/>
      <c r="Q46" s="5"/>
      <c r="R46" s="47"/>
      <c r="S46" s="623"/>
      <c r="T46" s="624"/>
    </row>
    <row r="47" spans="1:20" ht="70.5" customHeight="1">
      <c r="A47" s="107" t="s">
        <v>252</v>
      </c>
      <c r="B47" s="74"/>
      <c r="C47" s="112" t="s">
        <v>1</v>
      </c>
      <c r="D47" s="113"/>
      <c r="E47" s="114"/>
      <c r="F47" s="114"/>
      <c r="G47" s="115"/>
      <c r="H47" s="75"/>
      <c r="I47" s="75"/>
      <c r="J47" s="74"/>
      <c r="K47" s="75"/>
      <c r="L47" s="74"/>
      <c r="M47" s="75"/>
      <c r="N47" s="75">
        <v>4000000</v>
      </c>
      <c r="O47" s="74"/>
      <c r="P47" s="75"/>
      <c r="Q47" s="74"/>
      <c r="R47" s="111">
        <f>+N47+P47</f>
        <v>4000000</v>
      </c>
      <c r="S47" s="613" t="s">
        <v>112</v>
      </c>
      <c r="T47" s="614"/>
    </row>
    <row r="48" spans="1:20" ht="70.5" customHeight="1">
      <c r="A48" s="20"/>
      <c r="B48" s="1"/>
      <c r="C48" s="62"/>
      <c r="D48" s="645" t="s">
        <v>374</v>
      </c>
      <c r="E48" s="666"/>
      <c r="F48" s="666"/>
      <c r="G48" s="667"/>
      <c r="H48" s="39"/>
      <c r="I48" s="39"/>
      <c r="J48" s="40"/>
      <c r="K48" s="39"/>
      <c r="L48" s="40"/>
      <c r="M48" s="39"/>
      <c r="N48" s="13"/>
      <c r="O48" s="1"/>
      <c r="P48" s="13"/>
      <c r="Q48" s="1"/>
      <c r="R48" s="49"/>
      <c r="S48" s="621"/>
      <c r="T48" s="622"/>
    </row>
    <row r="49" spans="1:21" ht="70.5" customHeight="1">
      <c r="A49" s="19"/>
      <c r="B49" s="5"/>
      <c r="C49" s="61"/>
      <c r="D49" s="230"/>
      <c r="E49" s="234"/>
      <c r="F49" s="554" t="s">
        <v>375</v>
      </c>
      <c r="G49" s="555"/>
      <c r="H49" s="87"/>
      <c r="I49" s="516">
        <v>5</v>
      </c>
      <c r="J49" s="88"/>
      <c r="K49" s="87"/>
      <c r="L49" s="88"/>
      <c r="M49" s="87"/>
      <c r="N49" s="6"/>
      <c r="O49" s="5"/>
      <c r="P49" s="6"/>
      <c r="Q49" s="5"/>
      <c r="R49" s="47"/>
      <c r="S49" s="623"/>
      <c r="T49" s="624"/>
    </row>
    <row r="50" spans="1:21" ht="51" customHeight="1">
      <c r="A50" s="107" t="s">
        <v>86</v>
      </c>
      <c r="B50" s="74"/>
      <c r="C50" s="112" t="s">
        <v>6</v>
      </c>
      <c r="D50" s="113"/>
      <c r="E50" s="114"/>
      <c r="F50" s="114"/>
      <c r="G50" s="115"/>
      <c r="H50" s="75"/>
      <c r="I50" s="75"/>
      <c r="J50" s="74"/>
      <c r="K50" s="75"/>
      <c r="L50" s="74"/>
      <c r="M50" s="75"/>
      <c r="N50" s="75">
        <v>36705250</v>
      </c>
      <c r="O50" s="74"/>
      <c r="P50" s="75">
        <v>9594750</v>
      </c>
      <c r="Q50" s="74"/>
      <c r="R50" s="111">
        <f>+N50+P50</f>
        <v>46300000</v>
      </c>
      <c r="S50" s="613" t="s">
        <v>83</v>
      </c>
      <c r="T50" s="614"/>
    </row>
    <row r="51" spans="1:21" ht="33" customHeight="1">
      <c r="A51" s="20"/>
      <c r="B51" s="1"/>
      <c r="C51" s="62"/>
      <c r="D51" s="583" t="s">
        <v>158</v>
      </c>
      <c r="E51" s="584"/>
      <c r="F51" s="584"/>
      <c r="G51" s="585"/>
      <c r="H51" s="13"/>
      <c r="I51" s="13"/>
      <c r="J51" s="1"/>
      <c r="K51" s="13"/>
      <c r="L51" s="1"/>
      <c r="M51" s="13"/>
      <c r="N51" s="13"/>
      <c r="O51" s="1"/>
      <c r="P51" s="13"/>
      <c r="Q51" s="1"/>
      <c r="R51" s="49"/>
      <c r="S51" s="621"/>
      <c r="T51" s="622"/>
    </row>
    <row r="52" spans="1:21" ht="41.25" customHeight="1">
      <c r="A52" s="19"/>
      <c r="B52" s="5"/>
      <c r="C52" s="61"/>
      <c r="D52" s="15"/>
      <c r="E52" s="16"/>
      <c r="F52" s="635" t="s">
        <v>16</v>
      </c>
      <c r="G52" s="636"/>
      <c r="H52" s="6">
        <v>500</v>
      </c>
      <c r="I52" s="6">
        <v>1285</v>
      </c>
      <c r="J52" s="5"/>
      <c r="K52" s="6">
        <v>500</v>
      </c>
      <c r="L52" s="5"/>
      <c r="M52" s="6">
        <v>500</v>
      </c>
      <c r="N52" s="6"/>
      <c r="O52" s="5"/>
      <c r="P52" s="6"/>
      <c r="Q52" s="5"/>
      <c r="R52" s="47"/>
      <c r="S52" s="623"/>
      <c r="T52" s="624"/>
    </row>
    <row r="53" spans="1:21" ht="54.75" customHeight="1">
      <c r="A53" s="107" t="s">
        <v>87</v>
      </c>
      <c r="B53" s="74"/>
      <c r="C53" s="112" t="s">
        <v>2</v>
      </c>
      <c r="D53" s="113"/>
      <c r="E53" s="114"/>
      <c r="F53" s="114"/>
      <c r="G53" s="115"/>
      <c r="H53" s="75"/>
      <c r="I53" s="75"/>
      <c r="J53" s="74"/>
      <c r="K53" s="75"/>
      <c r="L53" s="74"/>
      <c r="M53" s="75"/>
      <c r="N53" s="75">
        <v>2000000</v>
      </c>
      <c r="O53" s="74"/>
      <c r="P53" s="75"/>
      <c r="Q53" s="74"/>
      <c r="R53" s="111">
        <f>+N53+P53</f>
        <v>2000000</v>
      </c>
      <c r="S53" s="613" t="s">
        <v>112</v>
      </c>
      <c r="T53" s="614"/>
    </row>
    <row r="54" spans="1:21" ht="24.75" customHeight="1">
      <c r="A54" s="20"/>
      <c r="B54" s="1"/>
      <c r="C54" s="62"/>
      <c r="D54" s="583" t="s">
        <v>136</v>
      </c>
      <c r="E54" s="584"/>
      <c r="F54" s="584"/>
      <c r="G54" s="585"/>
      <c r="H54" s="13"/>
      <c r="I54" s="13"/>
      <c r="J54" s="1"/>
      <c r="K54" s="13"/>
      <c r="L54" s="1"/>
      <c r="M54" s="13"/>
      <c r="N54" s="13"/>
      <c r="O54" s="1"/>
      <c r="P54" s="13"/>
      <c r="Q54" s="1"/>
      <c r="R54" s="49"/>
      <c r="S54" s="621"/>
      <c r="T54" s="622"/>
    </row>
    <row r="55" spans="1:21" ht="26.25" customHeight="1">
      <c r="A55" s="19"/>
      <c r="B55" s="5"/>
      <c r="C55" s="61"/>
      <c r="D55" s="15"/>
      <c r="E55" s="16"/>
      <c r="F55" s="635" t="s">
        <v>137</v>
      </c>
      <c r="G55" s="712"/>
      <c r="H55" s="6">
        <v>1.8</v>
      </c>
      <c r="I55" s="6">
        <v>2.2000000000000002</v>
      </c>
      <c r="J55" s="5"/>
      <c r="K55" s="6">
        <v>0.1</v>
      </c>
      <c r="L55" s="5"/>
      <c r="M55" s="6">
        <v>0.1</v>
      </c>
      <c r="N55" s="6"/>
      <c r="O55" s="5"/>
      <c r="P55" s="6"/>
      <c r="Q55" s="5"/>
      <c r="R55" s="47"/>
      <c r="S55" s="623"/>
      <c r="T55" s="624"/>
    </row>
    <row r="56" spans="1:21" ht="74.25" hidden="1" customHeight="1">
      <c r="A56" s="107"/>
      <c r="B56" s="74"/>
      <c r="C56" s="386"/>
      <c r="D56" s="113"/>
      <c r="E56" s="114"/>
      <c r="F56" s="114"/>
      <c r="G56" s="115"/>
      <c r="H56" s="75"/>
      <c r="I56" s="75"/>
      <c r="J56" s="74"/>
      <c r="K56" s="75"/>
      <c r="L56" s="74"/>
      <c r="M56" s="75"/>
      <c r="N56" s="75"/>
      <c r="O56" s="74"/>
      <c r="P56" s="75"/>
      <c r="Q56" s="74"/>
      <c r="R56" s="111">
        <f>+N56+P56</f>
        <v>0</v>
      </c>
      <c r="S56" s="592"/>
      <c r="T56" s="593"/>
    </row>
    <row r="57" spans="1:21" ht="48" hidden="1" customHeight="1">
      <c r="A57" s="96"/>
      <c r="B57" s="40"/>
      <c r="C57" s="97"/>
      <c r="D57" s="688"/>
      <c r="E57" s="689"/>
      <c r="F57" s="689"/>
      <c r="G57" s="690"/>
      <c r="H57" s="39"/>
      <c r="I57" s="39"/>
      <c r="J57" s="40"/>
      <c r="K57" s="39"/>
      <c r="L57" s="40"/>
      <c r="M57" s="39"/>
      <c r="N57" s="39"/>
      <c r="O57" s="40"/>
      <c r="P57" s="39"/>
      <c r="Q57" s="40"/>
      <c r="R57" s="98"/>
      <c r="S57" s="691"/>
      <c r="T57" s="692"/>
    </row>
    <row r="58" spans="1:21" s="85" customFormat="1" ht="79.5" hidden="1" customHeight="1">
      <c r="A58" s="43"/>
      <c r="B58" s="33"/>
      <c r="C58" s="65"/>
      <c r="D58" s="41"/>
      <c r="E58" s="42"/>
      <c r="F58" s="695"/>
      <c r="G58" s="696"/>
      <c r="H58" s="23"/>
      <c r="I58" s="127" t="s">
        <v>152</v>
      </c>
      <c r="J58" s="33"/>
      <c r="K58" s="127"/>
      <c r="L58" s="33"/>
      <c r="M58" s="23"/>
      <c r="N58" s="23"/>
      <c r="O58" s="33"/>
      <c r="P58" s="23"/>
      <c r="Q58" s="73"/>
      <c r="R58" s="80"/>
      <c r="S58" s="693"/>
      <c r="T58" s="694"/>
    </row>
    <row r="59" spans="1:21" ht="50.25" hidden="1" customHeight="1" thickBot="1">
      <c r="A59" s="24"/>
      <c r="B59" s="25"/>
      <c r="C59" s="34"/>
      <c r="D59" s="26"/>
      <c r="E59" s="27"/>
      <c r="F59" s="27"/>
      <c r="G59" s="28"/>
      <c r="H59" s="30"/>
      <c r="I59" s="30"/>
      <c r="J59" s="51"/>
      <c r="K59" s="54"/>
      <c r="L59" s="51"/>
      <c r="M59" s="54"/>
      <c r="N59" s="54"/>
      <c r="O59" s="54"/>
      <c r="P59" s="54"/>
      <c r="Q59" s="54"/>
      <c r="R59" s="48">
        <f>+N59+P59</f>
        <v>0</v>
      </c>
      <c r="S59" s="677"/>
      <c r="T59" s="678"/>
    </row>
    <row r="60" spans="1:21" ht="55.5" hidden="1" customHeight="1">
      <c r="A60" s="96"/>
      <c r="B60" s="40"/>
      <c r="C60" s="97"/>
      <c r="D60" s="668"/>
      <c r="E60" s="669"/>
      <c r="F60" s="669"/>
      <c r="G60" s="670"/>
      <c r="H60" s="236"/>
      <c r="I60" s="236"/>
      <c r="J60" s="5"/>
      <c r="K60" s="31"/>
      <c r="L60" s="5"/>
      <c r="M60" s="31"/>
      <c r="N60" s="6"/>
      <c r="O60" s="5"/>
      <c r="P60" s="6"/>
      <c r="Q60" s="5"/>
      <c r="R60" s="47"/>
      <c r="S60" s="575"/>
      <c r="T60" s="576"/>
      <c r="U60" s="76"/>
    </row>
    <row r="61" spans="1:21" ht="44.25" hidden="1" customHeight="1">
      <c r="A61" s="43"/>
      <c r="B61" s="33"/>
      <c r="C61" s="65"/>
      <c r="D61" s="237"/>
      <c r="E61" s="238"/>
      <c r="F61" s="730"/>
      <c r="G61" s="731"/>
      <c r="H61" s="239"/>
      <c r="I61" s="240"/>
      <c r="J61" s="88"/>
      <c r="K61" s="87"/>
      <c r="L61" s="88"/>
      <c r="M61" s="87"/>
      <c r="N61" s="23"/>
      <c r="O61" s="33"/>
      <c r="P61" s="23"/>
      <c r="Q61" s="33"/>
      <c r="R61" s="50"/>
      <c r="S61" s="575"/>
      <c r="T61" s="576"/>
    </row>
    <row r="62" spans="1:21" ht="49.5" customHeight="1">
      <c r="A62" s="309" t="s">
        <v>88</v>
      </c>
      <c r="B62" s="290"/>
      <c r="C62" s="310" t="s">
        <v>89</v>
      </c>
      <c r="D62" s="299"/>
      <c r="E62" s="300"/>
      <c r="F62" s="311"/>
      <c r="G62" s="312"/>
      <c r="H62" s="289"/>
      <c r="I62" s="289"/>
      <c r="J62" s="290"/>
      <c r="K62" s="289"/>
      <c r="L62" s="290"/>
      <c r="M62" s="289"/>
      <c r="N62" s="289">
        <v>3200000</v>
      </c>
      <c r="O62" s="290"/>
      <c r="P62" s="289"/>
      <c r="Q62" s="290"/>
      <c r="R62" s="387">
        <f>+N62+P62</f>
        <v>3200000</v>
      </c>
      <c r="S62" s="613" t="s">
        <v>112</v>
      </c>
      <c r="T62" s="614"/>
    </row>
    <row r="63" spans="1:21" ht="38.25" customHeight="1">
      <c r="A63" s="316"/>
      <c r="B63" s="293"/>
      <c r="C63" s="151"/>
      <c r="D63" s="583" t="s">
        <v>90</v>
      </c>
      <c r="E63" s="662"/>
      <c r="F63" s="662"/>
      <c r="G63" s="663"/>
      <c r="H63" s="12"/>
      <c r="I63" s="13"/>
      <c r="J63" s="293"/>
      <c r="K63" s="12"/>
      <c r="L63" s="293"/>
      <c r="M63" s="12"/>
      <c r="N63" s="13"/>
      <c r="O63" s="293"/>
      <c r="P63" s="12"/>
      <c r="Q63" s="293"/>
      <c r="R63" s="12"/>
      <c r="S63" s="275"/>
      <c r="T63" s="219"/>
    </row>
    <row r="64" spans="1:21" ht="52.5" customHeight="1">
      <c r="A64" s="317"/>
      <c r="B64" s="16"/>
      <c r="C64" s="116"/>
      <c r="D64" s="15"/>
      <c r="E64" s="16"/>
      <c r="F64" s="664" t="s">
        <v>120</v>
      </c>
      <c r="G64" s="665"/>
      <c r="H64" s="167">
        <v>20</v>
      </c>
      <c r="I64" s="6">
        <v>15</v>
      </c>
      <c r="J64" s="16"/>
      <c r="K64" s="167">
        <v>15</v>
      </c>
      <c r="L64" s="16"/>
      <c r="M64" s="167">
        <v>15</v>
      </c>
      <c r="N64" s="6"/>
      <c r="O64" s="16"/>
      <c r="P64" s="167"/>
      <c r="Q64" s="16"/>
      <c r="R64" s="167"/>
      <c r="S64" s="275"/>
      <c r="T64" s="219"/>
    </row>
    <row r="65" spans="1:20" ht="52.5" hidden="1" customHeight="1" thickBot="1">
      <c r="A65" s="313"/>
      <c r="B65" s="51"/>
      <c r="C65" s="57"/>
      <c r="D65" s="52"/>
      <c r="E65" s="53"/>
      <c r="F65" s="314"/>
      <c r="G65" s="315"/>
      <c r="H65" s="54"/>
      <c r="I65" s="54"/>
      <c r="J65" s="51"/>
      <c r="K65" s="54"/>
      <c r="L65" s="51"/>
      <c r="M65" s="54"/>
      <c r="N65" s="54"/>
      <c r="O65" s="51"/>
      <c r="P65" s="54"/>
      <c r="Q65" s="51"/>
      <c r="R65" s="308">
        <f>+N65+P65</f>
        <v>0</v>
      </c>
      <c r="S65" s="677" t="s">
        <v>181</v>
      </c>
      <c r="T65" s="678"/>
    </row>
    <row r="66" spans="1:20" ht="52.5" hidden="1" customHeight="1" thickBot="1">
      <c r="A66" s="24"/>
      <c r="B66" s="5"/>
      <c r="C66" s="61"/>
      <c r="D66" s="737"/>
      <c r="E66" s="738"/>
      <c r="F66" s="738"/>
      <c r="G66" s="739"/>
      <c r="H66" s="6"/>
      <c r="I66" s="6"/>
      <c r="J66" s="5"/>
      <c r="K66" s="6"/>
      <c r="L66" s="5"/>
      <c r="M66" s="6"/>
      <c r="N66" s="6"/>
      <c r="O66" s="5"/>
      <c r="P66" s="6"/>
      <c r="Q66" s="5"/>
      <c r="R66" s="47"/>
      <c r="S66" s="156"/>
      <c r="T66" s="157"/>
    </row>
    <row r="67" spans="1:20" ht="52.5" hidden="1" customHeight="1">
      <c r="A67" s="321"/>
      <c r="B67" s="5"/>
      <c r="C67" s="61"/>
      <c r="D67" s="15"/>
      <c r="E67" s="16"/>
      <c r="F67" s="740"/>
      <c r="G67" s="741"/>
      <c r="H67" s="6"/>
      <c r="I67" s="6"/>
      <c r="J67" s="5"/>
      <c r="K67" s="6"/>
      <c r="L67" s="5"/>
      <c r="M67" s="6"/>
      <c r="N67" s="6"/>
      <c r="O67" s="5"/>
      <c r="P67" s="6"/>
      <c r="Q67" s="5"/>
      <c r="R67" s="47"/>
      <c r="S67" s="277"/>
      <c r="T67" s="276"/>
    </row>
    <row r="68" spans="1:20" ht="52.5" hidden="1" customHeight="1">
      <c r="A68" s="323"/>
      <c r="B68" s="320"/>
      <c r="C68" s="298"/>
      <c r="D68" s="113"/>
      <c r="E68" s="114"/>
      <c r="F68" s="161"/>
      <c r="G68" s="162"/>
      <c r="H68" s="289"/>
      <c r="I68" s="289"/>
      <c r="J68" s="290"/>
      <c r="K68" s="289"/>
      <c r="L68" s="290"/>
      <c r="M68" s="289"/>
      <c r="N68" s="289"/>
      <c r="O68" s="290"/>
      <c r="P68" s="289"/>
      <c r="Q68" s="290"/>
      <c r="R68" s="387"/>
      <c r="S68" s="613"/>
      <c r="T68" s="614"/>
    </row>
    <row r="69" spans="1:20" ht="52.5" hidden="1" customHeight="1">
      <c r="A69" s="282"/>
      <c r="B69" s="16"/>
      <c r="C69" s="151"/>
      <c r="D69" s="618"/>
      <c r="E69" s="619"/>
      <c r="F69" s="619"/>
      <c r="G69" s="619"/>
      <c r="H69" s="13"/>
      <c r="I69" s="13"/>
      <c r="J69" s="293"/>
      <c r="K69" s="13"/>
      <c r="L69" s="293"/>
      <c r="M69" s="13"/>
      <c r="N69" s="13"/>
      <c r="O69" s="293"/>
      <c r="P69" s="13"/>
      <c r="Q69" s="293"/>
      <c r="R69" s="291"/>
      <c r="S69" s="277"/>
      <c r="T69" s="219"/>
    </row>
    <row r="70" spans="1:20" ht="52.5" hidden="1" customHeight="1">
      <c r="A70" s="282"/>
      <c r="B70" s="155"/>
      <c r="C70" s="116"/>
      <c r="D70" s="230"/>
      <c r="E70" s="234"/>
      <c r="F70" s="554"/>
      <c r="G70" s="729"/>
      <c r="H70" s="6"/>
      <c r="I70" s="6"/>
      <c r="J70" s="16"/>
      <c r="K70" s="6"/>
      <c r="L70" s="16"/>
      <c r="M70" s="6"/>
      <c r="N70" s="6"/>
      <c r="O70" s="16"/>
      <c r="P70" s="6"/>
      <c r="Q70" s="16"/>
      <c r="R70" s="295"/>
      <c r="S70" s="286"/>
      <c r="T70" s="287"/>
    </row>
    <row r="71" spans="1:20" ht="172.5" hidden="1" customHeight="1" thickBot="1">
      <c r="A71" s="313"/>
      <c r="B71" s="51"/>
      <c r="C71" s="57"/>
      <c r="D71" s="52"/>
      <c r="E71" s="53"/>
      <c r="F71" s="314"/>
      <c r="G71" s="315"/>
      <c r="H71" s="54"/>
      <c r="I71" s="54"/>
      <c r="J71" s="51"/>
      <c r="K71" s="54"/>
      <c r="L71" s="51"/>
      <c r="M71" s="54"/>
      <c r="N71" s="54"/>
      <c r="O71" s="51"/>
      <c r="P71" s="54"/>
      <c r="Q71" s="51"/>
      <c r="R71" s="308"/>
      <c r="S71" s="677"/>
      <c r="T71" s="678"/>
    </row>
    <row r="72" spans="1:20" ht="96" hidden="1" customHeight="1" thickBot="1">
      <c r="A72" s="24"/>
      <c r="B72" s="5"/>
      <c r="C72" s="61"/>
      <c r="D72" s="605"/>
      <c r="E72" s="606"/>
      <c r="F72" s="606"/>
      <c r="G72" s="607"/>
      <c r="H72" s="6"/>
      <c r="I72" s="6"/>
      <c r="J72" s="5"/>
      <c r="K72" s="6"/>
      <c r="L72" s="5"/>
      <c r="M72" s="6"/>
      <c r="N72" s="6"/>
      <c r="O72" s="5"/>
      <c r="P72" s="6"/>
      <c r="Q72" s="5"/>
      <c r="R72" s="47"/>
      <c r="S72" s="253"/>
      <c r="T72" s="254"/>
    </row>
    <row r="73" spans="1:20" ht="52.5" hidden="1" customHeight="1">
      <c r="A73" s="24"/>
      <c r="B73" s="5"/>
      <c r="C73" s="61"/>
      <c r="D73" s="163"/>
      <c r="E73" s="164"/>
      <c r="F73" s="673"/>
      <c r="G73" s="674"/>
      <c r="H73" s="6"/>
      <c r="I73" s="6"/>
      <c r="J73" s="5"/>
      <c r="K73" s="6"/>
      <c r="L73" s="5"/>
      <c r="M73" s="6"/>
      <c r="N73" s="6"/>
      <c r="O73" s="5"/>
      <c r="P73" s="6"/>
      <c r="Q73" s="5"/>
      <c r="R73" s="47"/>
      <c r="S73" s="277"/>
      <c r="T73" s="276"/>
    </row>
    <row r="74" spans="1:20" ht="168" hidden="1" customHeight="1">
      <c r="A74" s="297"/>
      <c r="B74" s="51"/>
      <c r="C74" s="266"/>
      <c r="D74" s="52"/>
      <c r="E74" s="53"/>
      <c r="F74" s="161"/>
      <c r="G74" s="162"/>
      <c r="H74" s="54"/>
      <c r="I74" s="54"/>
      <c r="J74" s="51"/>
      <c r="K74" s="54"/>
      <c r="L74" s="51"/>
      <c r="M74" s="54"/>
      <c r="N74" s="54"/>
      <c r="O74" s="51"/>
      <c r="P74" s="54"/>
      <c r="Q74" s="51"/>
      <c r="R74" s="111"/>
      <c r="S74" s="592"/>
      <c r="T74" s="593"/>
    </row>
    <row r="75" spans="1:20" ht="73.5" hidden="1" customHeight="1">
      <c r="A75" s="283"/>
      <c r="B75" s="16"/>
      <c r="C75" s="133"/>
      <c r="D75" s="610"/>
      <c r="E75" s="611"/>
      <c r="F75" s="611"/>
      <c r="G75" s="612"/>
      <c r="H75" s="14"/>
      <c r="I75" s="14"/>
      <c r="J75" s="3"/>
      <c r="K75" s="132"/>
      <c r="L75" s="3"/>
      <c r="M75" s="132"/>
      <c r="N75" s="14"/>
      <c r="O75" s="3"/>
      <c r="P75" s="132"/>
      <c r="Q75" s="3"/>
      <c r="R75" s="132"/>
      <c r="S75" s="275"/>
      <c r="T75" s="219"/>
    </row>
    <row r="76" spans="1:20" ht="52.5" hidden="1" customHeight="1">
      <c r="A76" s="324"/>
      <c r="B76" s="16"/>
      <c r="C76" s="319"/>
      <c r="D76" s="230"/>
      <c r="E76" s="234"/>
      <c r="F76" s="554"/>
      <c r="G76" s="555"/>
      <c r="H76" s="6"/>
      <c r="I76" s="6"/>
      <c r="J76" s="16"/>
      <c r="K76" s="167"/>
      <c r="L76" s="16"/>
      <c r="M76" s="167"/>
      <c r="N76" s="6"/>
      <c r="O76" s="16"/>
      <c r="P76" s="167"/>
      <c r="Q76" s="16"/>
      <c r="R76" s="167"/>
      <c r="S76" s="296"/>
      <c r="T76" s="287"/>
    </row>
    <row r="77" spans="1:20" ht="64.5" hidden="1" customHeight="1">
      <c r="A77" s="388" t="s">
        <v>32</v>
      </c>
      <c r="B77" s="384"/>
      <c r="C77" s="389" t="s">
        <v>3</v>
      </c>
      <c r="D77" s="390"/>
      <c r="E77" s="391"/>
      <c r="F77" s="391"/>
      <c r="G77" s="392"/>
      <c r="H77" s="215"/>
      <c r="I77" s="393"/>
      <c r="J77" s="394"/>
      <c r="K77" s="215"/>
      <c r="L77" s="394"/>
      <c r="M77" s="215"/>
      <c r="N77" s="435">
        <f>+N81+N84+N87</f>
        <v>0</v>
      </c>
      <c r="O77" s="435" t="e">
        <f>+#REF!+O81+#REF!</f>
        <v>#REF!</v>
      </c>
      <c r="P77" s="435">
        <f>+P81+P84+P87</f>
        <v>0</v>
      </c>
      <c r="Q77" s="435" t="e">
        <f>+#REF!+Q81+#REF!</f>
        <v>#REF!</v>
      </c>
      <c r="R77" s="435">
        <f>+N77+P77</f>
        <v>0</v>
      </c>
      <c r="S77" s="679" t="s">
        <v>112</v>
      </c>
      <c r="T77" s="680"/>
    </row>
    <row r="78" spans="1:20" ht="63" hidden="1" customHeight="1">
      <c r="A78" s="20"/>
      <c r="B78" s="1"/>
      <c r="C78" s="62"/>
      <c r="D78" s="645" t="s">
        <v>79</v>
      </c>
      <c r="E78" s="666"/>
      <c r="F78" s="666"/>
      <c r="G78" s="667"/>
      <c r="H78" s="217"/>
      <c r="I78" s="292"/>
      <c r="J78" s="325"/>
      <c r="K78" s="217"/>
      <c r="L78" s="222"/>
      <c r="M78" s="217"/>
      <c r="N78" s="13"/>
      <c r="O78" s="1"/>
      <c r="P78" s="13"/>
      <c r="Q78" s="1"/>
      <c r="R78" s="49"/>
      <c r="S78" s="575"/>
      <c r="T78" s="576"/>
    </row>
    <row r="79" spans="1:20" ht="63" hidden="1" customHeight="1">
      <c r="A79" s="18"/>
      <c r="B79" s="2"/>
      <c r="C79" s="60"/>
      <c r="D79" s="260"/>
      <c r="E79" s="261"/>
      <c r="F79" s="554" t="s">
        <v>33</v>
      </c>
      <c r="G79" s="555"/>
      <c r="H79" s="262" t="s">
        <v>247</v>
      </c>
      <c r="I79" s="267" t="s">
        <v>259</v>
      </c>
      <c r="J79" s="263" t="s">
        <v>248</v>
      </c>
      <c r="K79" s="267" t="s">
        <v>259</v>
      </c>
      <c r="L79" s="267" t="s">
        <v>260</v>
      </c>
      <c r="M79" s="267" t="s">
        <v>260</v>
      </c>
      <c r="N79" s="14"/>
      <c r="O79" s="2"/>
      <c r="P79" s="14"/>
      <c r="Q79" s="2"/>
      <c r="R79" s="46"/>
      <c r="S79" s="575"/>
      <c r="T79" s="576"/>
    </row>
    <row r="80" spans="1:20" ht="90.75" hidden="1" customHeight="1" thickBot="1">
      <c r="A80" s="19"/>
      <c r="B80" s="5"/>
      <c r="C80" s="61"/>
      <c r="D80" s="230"/>
      <c r="E80" s="234"/>
      <c r="F80" s="554"/>
      <c r="G80" s="555"/>
      <c r="H80" s="262"/>
      <c r="I80" s="262"/>
      <c r="J80" s="262"/>
      <c r="K80" s="262"/>
      <c r="L80" s="233"/>
      <c r="M80" s="262"/>
      <c r="N80" s="6"/>
      <c r="O80" s="5"/>
      <c r="P80" s="6"/>
      <c r="Q80" s="5"/>
      <c r="R80" s="47"/>
      <c r="S80" s="575"/>
      <c r="T80" s="576"/>
    </row>
    <row r="81" spans="1:20" ht="63" hidden="1" customHeight="1">
      <c r="A81" s="107" t="s">
        <v>91</v>
      </c>
      <c r="B81" s="74"/>
      <c r="C81" s="112" t="s">
        <v>1</v>
      </c>
      <c r="D81" s="113"/>
      <c r="E81" s="114"/>
      <c r="F81" s="114"/>
      <c r="G81" s="115"/>
      <c r="H81" s="75"/>
      <c r="I81" s="75"/>
      <c r="J81" s="74"/>
      <c r="K81" s="75"/>
      <c r="L81" s="74"/>
      <c r="M81" s="75"/>
      <c r="N81" s="75"/>
      <c r="O81" s="74"/>
      <c r="P81" s="75"/>
      <c r="Q81" s="74"/>
      <c r="R81" s="111">
        <f>+N81+P81</f>
        <v>0</v>
      </c>
      <c r="S81" s="613" t="s">
        <v>377</v>
      </c>
      <c r="T81" s="614"/>
    </row>
    <row r="82" spans="1:20" ht="49.5" hidden="1" customHeight="1">
      <c r="A82" s="20"/>
      <c r="B82" s="1"/>
      <c r="C82" s="62"/>
      <c r="D82" s="645" t="s">
        <v>121</v>
      </c>
      <c r="E82" s="666"/>
      <c r="F82" s="666"/>
      <c r="G82" s="667"/>
      <c r="H82" s="217"/>
      <c r="I82" s="217"/>
      <c r="J82" s="222"/>
      <c r="K82" s="217"/>
      <c r="L82" s="222"/>
      <c r="M82" s="217"/>
      <c r="N82" s="13"/>
      <c r="O82" s="1"/>
      <c r="P82" s="13"/>
      <c r="Q82" s="1"/>
      <c r="R82" s="49"/>
      <c r="S82" s="575"/>
      <c r="T82" s="576"/>
    </row>
    <row r="83" spans="1:20" s="85" customFormat="1" ht="45" hidden="1" customHeight="1">
      <c r="A83" s="43"/>
      <c r="B83" s="33"/>
      <c r="C83" s="65"/>
      <c r="D83" s="230"/>
      <c r="E83" s="234"/>
      <c r="F83" s="554" t="s">
        <v>365</v>
      </c>
      <c r="G83" s="555"/>
      <c r="H83" s="262">
        <v>0</v>
      </c>
      <c r="I83" s="262">
        <v>5</v>
      </c>
      <c r="J83" s="262" t="s">
        <v>34</v>
      </c>
      <c r="K83" s="263">
        <v>10</v>
      </c>
      <c r="L83" s="233"/>
      <c r="M83" s="263">
        <v>15</v>
      </c>
      <c r="N83" s="23"/>
      <c r="O83" s="33"/>
      <c r="P83" s="23"/>
      <c r="Q83" s="33"/>
      <c r="R83" s="50"/>
      <c r="S83" s="575"/>
      <c r="T83" s="576"/>
    </row>
    <row r="84" spans="1:20" s="85" customFormat="1" ht="112.5" hidden="1" customHeight="1">
      <c r="A84" s="107" t="s">
        <v>175</v>
      </c>
      <c r="B84" s="74"/>
      <c r="C84" s="112" t="s">
        <v>14</v>
      </c>
      <c r="D84" s="113"/>
      <c r="E84" s="114"/>
      <c r="F84" s="114"/>
      <c r="G84" s="115"/>
      <c r="H84" s="75"/>
      <c r="I84" s="75"/>
      <c r="J84" s="74"/>
      <c r="K84" s="75"/>
      <c r="L84" s="74"/>
      <c r="M84" s="75"/>
      <c r="N84" s="75"/>
      <c r="O84" s="74"/>
      <c r="P84" s="75"/>
      <c r="Q84" s="74"/>
      <c r="R84" s="111">
        <f>+N84+P84</f>
        <v>0</v>
      </c>
      <c r="S84" s="613" t="s">
        <v>135</v>
      </c>
      <c r="T84" s="614"/>
    </row>
    <row r="85" spans="1:20" s="85" customFormat="1" ht="79.5" hidden="1" customHeight="1">
      <c r="A85" s="20"/>
      <c r="B85" s="1"/>
      <c r="C85" s="62"/>
      <c r="D85" s="583" t="s">
        <v>305</v>
      </c>
      <c r="E85" s="584"/>
      <c r="F85" s="584"/>
      <c r="G85" s="585"/>
      <c r="H85" s="13"/>
      <c r="I85" s="13"/>
      <c r="J85" s="1"/>
      <c r="K85" s="13"/>
      <c r="L85" s="1"/>
      <c r="M85" s="13"/>
      <c r="N85" s="13"/>
      <c r="O85" s="1"/>
      <c r="P85" s="13"/>
      <c r="Q85" s="1"/>
      <c r="R85" s="49"/>
      <c r="S85" s="621"/>
      <c r="T85" s="622"/>
    </row>
    <row r="86" spans="1:20" s="85" customFormat="1" ht="45" hidden="1" customHeight="1">
      <c r="A86" s="43"/>
      <c r="B86" s="33"/>
      <c r="C86" s="65"/>
      <c r="D86" s="41"/>
      <c r="E86" s="42"/>
      <c r="F86" s="695" t="s">
        <v>306</v>
      </c>
      <c r="G86" s="696"/>
      <c r="H86" s="89">
        <v>0</v>
      </c>
      <c r="I86" s="89">
        <v>5</v>
      </c>
      <c r="J86" s="89" t="s">
        <v>34</v>
      </c>
      <c r="K86" s="90">
        <v>0</v>
      </c>
      <c r="L86" s="33"/>
      <c r="M86" s="90">
        <v>0</v>
      </c>
      <c r="N86" s="23"/>
      <c r="O86" s="33"/>
      <c r="P86" s="23"/>
      <c r="Q86" s="33"/>
      <c r="R86" s="50"/>
      <c r="S86" s="623"/>
      <c r="T86" s="624"/>
    </row>
    <row r="87" spans="1:20" s="85" customFormat="1" ht="90.75" hidden="1" customHeight="1" thickBot="1">
      <c r="A87" s="107"/>
      <c r="B87" s="25"/>
      <c r="C87" s="34"/>
      <c r="D87" s="26"/>
      <c r="E87" s="27"/>
      <c r="F87" s="27"/>
      <c r="G87" s="28"/>
      <c r="H87" s="30"/>
      <c r="I87" s="30"/>
      <c r="J87" s="25"/>
      <c r="K87" s="30"/>
      <c r="L87" s="25"/>
      <c r="M87" s="30"/>
      <c r="N87" s="30"/>
      <c r="O87" s="25"/>
      <c r="P87" s="30"/>
      <c r="Q87" s="25"/>
      <c r="R87" s="48">
        <f>SUM(N87:Q87)</f>
        <v>0</v>
      </c>
      <c r="S87" s="608"/>
      <c r="T87" s="609"/>
    </row>
    <row r="88" spans="1:20" s="85" customFormat="1" ht="50.25" hidden="1" customHeight="1">
      <c r="A88" s="96"/>
      <c r="B88" s="40"/>
      <c r="C88" s="97"/>
      <c r="D88" s="688"/>
      <c r="E88" s="723"/>
      <c r="F88" s="723"/>
      <c r="G88" s="724"/>
      <c r="H88" s="39"/>
      <c r="I88" s="39"/>
      <c r="J88" s="40"/>
      <c r="K88" s="39"/>
      <c r="L88" s="40"/>
      <c r="M88" s="39"/>
      <c r="N88" s="39"/>
      <c r="O88" s="40"/>
      <c r="P88" s="39"/>
      <c r="Q88" s="40"/>
      <c r="R88" s="98"/>
      <c r="S88" s="734"/>
      <c r="T88" s="735"/>
    </row>
    <row r="89" spans="1:20" s="85" customFormat="1" ht="90.75" hidden="1" customHeight="1" thickBot="1">
      <c r="A89" s="43"/>
      <c r="B89" s="33"/>
      <c r="C89" s="65"/>
      <c r="D89" s="41"/>
      <c r="E89" s="42"/>
      <c r="F89" s="695"/>
      <c r="G89" s="751"/>
      <c r="H89" s="23"/>
      <c r="I89" s="131"/>
      <c r="J89" s="33"/>
      <c r="K89" s="127"/>
      <c r="L89" s="33"/>
      <c r="M89" s="23"/>
      <c r="N89" s="23"/>
      <c r="O89" s="33"/>
      <c r="P89" s="23"/>
      <c r="Q89" s="73"/>
      <c r="R89" s="80"/>
      <c r="S89" s="684"/>
      <c r="T89" s="736"/>
    </row>
    <row r="90" spans="1:20" ht="59.25" customHeight="1">
      <c r="A90" s="35" t="s">
        <v>35</v>
      </c>
      <c r="B90" s="7"/>
      <c r="C90" s="64" t="s">
        <v>5</v>
      </c>
      <c r="D90" s="8"/>
      <c r="E90" s="9"/>
      <c r="F90" s="9"/>
      <c r="G90" s="10"/>
      <c r="H90" s="11"/>
      <c r="I90" s="11"/>
      <c r="J90" s="7"/>
      <c r="K90" s="11"/>
      <c r="L90" s="7"/>
      <c r="M90" s="11"/>
      <c r="N90" s="478">
        <f>+N93+N96</f>
        <v>36206000</v>
      </c>
      <c r="O90" s="11">
        <f>+O93+O96</f>
        <v>0</v>
      </c>
      <c r="P90" s="100">
        <f>+P93+P96</f>
        <v>0</v>
      </c>
      <c r="Q90" s="100">
        <f>+Q93+Q96</f>
        <v>0</v>
      </c>
      <c r="R90" s="478">
        <f>+R93+R96</f>
        <v>36206000</v>
      </c>
      <c r="S90" s="615" t="s">
        <v>216</v>
      </c>
      <c r="T90" s="616"/>
    </row>
    <row r="91" spans="1:20" ht="51" customHeight="1">
      <c r="A91" s="268"/>
      <c r="B91" s="222"/>
      <c r="C91" s="269"/>
      <c r="D91" s="645" t="s">
        <v>223</v>
      </c>
      <c r="E91" s="666"/>
      <c r="F91" s="666"/>
      <c r="G91" s="667"/>
      <c r="H91" s="217"/>
      <c r="I91" s="217"/>
      <c r="J91" s="222"/>
      <c r="K91" s="217"/>
      <c r="L91" s="222"/>
      <c r="M91" s="217"/>
      <c r="N91" s="217"/>
      <c r="O91" s="222"/>
      <c r="P91" s="217"/>
      <c r="Q91" s="222"/>
      <c r="R91" s="529"/>
      <c r="S91" s="594"/>
      <c r="T91" s="595"/>
    </row>
    <row r="92" spans="1:20" ht="27" customHeight="1">
      <c r="A92" s="270"/>
      <c r="B92" s="233"/>
      <c r="C92" s="271"/>
      <c r="D92" s="230"/>
      <c r="E92" s="234"/>
      <c r="F92" s="554" t="s">
        <v>224</v>
      </c>
      <c r="G92" s="555"/>
      <c r="H92" s="508">
        <v>0.9</v>
      </c>
      <c r="I92" s="508">
        <v>0.6</v>
      </c>
      <c r="J92" s="509"/>
      <c r="K92" s="508">
        <v>0.7</v>
      </c>
      <c r="L92" s="509"/>
      <c r="M92" s="508">
        <v>0.8</v>
      </c>
      <c r="N92" s="235"/>
      <c r="O92" s="233"/>
      <c r="P92" s="235"/>
      <c r="Q92" s="233"/>
      <c r="R92" s="252"/>
      <c r="S92" s="596"/>
      <c r="T92" s="597"/>
    </row>
    <row r="93" spans="1:20" ht="38.25" customHeight="1">
      <c r="A93" s="179" t="s">
        <v>80</v>
      </c>
      <c r="B93" s="120"/>
      <c r="C93" s="175" t="s">
        <v>6</v>
      </c>
      <c r="D93" s="176"/>
      <c r="E93" s="177"/>
      <c r="F93" s="177"/>
      <c r="G93" s="178"/>
      <c r="H93" s="119"/>
      <c r="I93" s="119"/>
      <c r="J93" s="120"/>
      <c r="K93" s="119"/>
      <c r="L93" s="120"/>
      <c r="M93" s="119"/>
      <c r="N93" s="119">
        <v>26706000</v>
      </c>
      <c r="O93" s="120"/>
      <c r="P93" s="119"/>
      <c r="Q93" s="120"/>
      <c r="R93" s="121">
        <f>+N93+P93</f>
        <v>26706000</v>
      </c>
      <c r="S93" s="675" t="s">
        <v>216</v>
      </c>
      <c r="T93" s="676"/>
    </row>
    <row r="94" spans="1:20" ht="33" customHeight="1">
      <c r="A94" s="268"/>
      <c r="B94" s="222"/>
      <c r="C94" s="269"/>
      <c r="D94" s="645" t="s">
        <v>122</v>
      </c>
      <c r="E94" s="666"/>
      <c r="F94" s="666"/>
      <c r="G94" s="667"/>
      <c r="H94" s="217"/>
      <c r="I94" s="217"/>
      <c r="J94" s="222"/>
      <c r="K94" s="217"/>
      <c r="L94" s="222"/>
      <c r="M94" s="217"/>
      <c r="N94" s="217"/>
      <c r="O94" s="222"/>
      <c r="P94" s="217"/>
      <c r="Q94" s="222"/>
      <c r="R94" s="529"/>
      <c r="S94" s="594"/>
      <c r="T94" s="595"/>
    </row>
    <row r="95" spans="1:20" ht="80.25" customHeight="1">
      <c r="A95" s="270"/>
      <c r="B95" s="233"/>
      <c r="C95" s="271"/>
      <c r="D95" s="230"/>
      <c r="E95" s="234"/>
      <c r="F95" s="554" t="s">
        <v>159</v>
      </c>
      <c r="G95" s="555"/>
      <c r="H95" s="159">
        <v>0.95</v>
      </c>
      <c r="I95" s="159">
        <v>0.95</v>
      </c>
      <c r="J95" s="509"/>
      <c r="K95" s="159">
        <v>0.95</v>
      </c>
      <c r="L95" s="509"/>
      <c r="M95" s="159">
        <v>0.95</v>
      </c>
      <c r="N95" s="516"/>
      <c r="O95" s="233"/>
      <c r="P95" s="235"/>
      <c r="Q95" s="233"/>
      <c r="R95" s="252"/>
      <c r="S95" s="596"/>
      <c r="T95" s="597"/>
    </row>
    <row r="96" spans="1:20" ht="47.25" customHeight="1">
      <c r="A96" s="24" t="s">
        <v>36</v>
      </c>
      <c r="B96" s="25"/>
      <c r="C96" s="34" t="s">
        <v>1</v>
      </c>
      <c r="D96" s="26"/>
      <c r="E96" s="27"/>
      <c r="F96" s="27"/>
      <c r="G96" s="28"/>
      <c r="H96" s="30"/>
      <c r="I96" s="30"/>
      <c r="J96" s="25"/>
      <c r="K96" s="30"/>
      <c r="L96" s="25"/>
      <c r="M96" s="30"/>
      <c r="N96" s="30">
        <v>9500000</v>
      </c>
      <c r="O96" s="25"/>
      <c r="P96" s="30"/>
      <c r="Q96" s="25"/>
      <c r="R96" s="48">
        <f>+N96+P96</f>
        <v>9500000</v>
      </c>
      <c r="S96" s="579" t="s">
        <v>216</v>
      </c>
      <c r="T96" s="580"/>
    </row>
    <row r="97" spans="1:20" ht="52.5" customHeight="1">
      <c r="A97" s="268"/>
      <c r="B97" s="222"/>
      <c r="C97" s="269"/>
      <c r="D97" s="645" t="s">
        <v>406</v>
      </c>
      <c r="E97" s="666"/>
      <c r="F97" s="666"/>
      <c r="G97" s="667"/>
      <c r="H97" s="217"/>
      <c r="I97" s="217"/>
      <c r="J97" s="222"/>
      <c r="K97" s="217"/>
      <c r="L97" s="222"/>
      <c r="M97" s="217"/>
      <c r="N97" s="217"/>
      <c r="O97" s="222"/>
      <c r="P97" s="217"/>
      <c r="Q97" s="222"/>
      <c r="R97" s="529"/>
      <c r="S97" s="594"/>
      <c r="T97" s="595"/>
    </row>
    <row r="98" spans="1:20" ht="51.75" customHeight="1">
      <c r="A98" s="270"/>
      <c r="B98" s="233"/>
      <c r="C98" s="271"/>
      <c r="D98" s="230"/>
      <c r="E98" s="234"/>
      <c r="F98" s="554" t="s">
        <v>407</v>
      </c>
      <c r="G98" s="625"/>
      <c r="H98" s="159">
        <v>0.95</v>
      </c>
      <c r="I98" s="159">
        <v>0.95</v>
      </c>
      <c r="J98" s="509"/>
      <c r="K98" s="159">
        <v>0.95</v>
      </c>
      <c r="L98" s="509"/>
      <c r="M98" s="159">
        <v>0.95</v>
      </c>
      <c r="N98" s="235"/>
      <c r="O98" s="233"/>
      <c r="P98" s="235"/>
      <c r="Q98" s="233"/>
      <c r="R98" s="252"/>
      <c r="S98" s="596"/>
      <c r="T98" s="597"/>
    </row>
    <row r="99" spans="1:20" ht="51.75" hidden="1" customHeight="1" thickBot="1">
      <c r="A99" s="107" t="s">
        <v>225</v>
      </c>
      <c r="B99" s="51"/>
      <c r="C99" s="57" t="s">
        <v>180</v>
      </c>
      <c r="D99" s="52"/>
      <c r="E99" s="53"/>
      <c r="F99" s="161"/>
      <c r="G99" s="162"/>
      <c r="H99" s="54"/>
      <c r="I99" s="54"/>
      <c r="J99" s="51"/>
      <c r="K99" s="54"/>
      <c r="L99" s="51"/>
      <c r="M99" s="54"/>
      <c r="N99" s="54"/>
      <c r="O99" s="51"/>
      <c r="P99" s="54"/>
      <c r="Q99" s="51"/>
      <c r="R99" s="48">
        <f>+N99+P99</f>
        <v>0</v>
      </c>
      <c r="S99" s="677" t="s">
        <v>181</v>
      </c>
      <c r="T99" s="678"/>
    </row>
    <row r="100" spans="1:20" ht="51.75" hidden="1" customHeight="1" thickBot="1">
      <c r="A100" s="179"/>
      <c r="B100" s="5"/>
      <c r="C100" s="61"/>
      <c r="D100" s="605" t="s">
        <v>226</v>
      </c>
      <c r="E100" s="606"/>
      <c r="F100" s="606"/>
      <c r="G100" s="607"/>
      <c r="H100" s="6"/>
      <c r="I100" s="6"/>
      <c r="J100" s="5"/>
      <c r="K100" s="6"/>
      <c r="L100" s="5"/>
      <c r="M100" s="6"/>
      <c r="N100" s="6"/>
      <c r="O100" s="5"/>
      <c r="P100" s="6"/>
      <c r="Q100" s="5"/>
      <c r="R100" s="47"/>
      <c r="S100" s="253"/>
      <c r="T100" s="254"/>
    </row>
    <row r="101" spans="1:20" ht="51.75" hidden="1" customHeight="1" thickBot="1">
      <c r="A101" s="179"/>
      <c r="B101" s="5"/>
      <c r="C101" s="61"/>
      <c r="D101" s="163"/>
      <c r="E101" s="164"/>
      <c r="F101" s="673" t="s">
        <v>227</v>
      </c>
      <c r="G101" s="674"/>
      <c r="H101" s="6"/>
      <c r="I101" s="6">
        <v>1000</v>
      </c>
      <c r="J101" s="5"/>
      <c r="K101" s="6">
        <v>1500</v>
      </c>
      <c r="L101" s="5"/>
      <c r="M101" s="6">
        <v>2000</v>
      </c>
      <c r="N101" s="6"/>
      <c r="O101" s="5"/>
      <c r="P101" s="6"/>
      <c r="Q101" s="5"/>
      <c r="R101" s="47"/>
      <c r="S101" s="253"/>
      <c r="T101" s="254"/>
    </row>
    <row r="102" spans="1:20" ht="66" hidden="1" customHeight="1" thickBot="1">
      <c r="A102" s="107" t="s">
        <v>228</v>
      </c>
      <c r="B102" s="51"/>
      <c r="C102" s="57" t="s">
        <v>180</v>
      </c>
      <c r="D102" s="52"/>
      <c r="E102" s="53"/>
      <c r="F102" s="161"/>
      <c r="G102" s="162"/>
      <c r="H102" s="54"/>
      <c r="I102" s="54"/>
      <c r="J102" s="51"/>
      <c r="K102" s="54"/>
      <c r="L102" s="51"/>
      <c r="M102" s="54"/>
      <c r="N102" s="54"/>
      <c r="O102" s="51"/>
      <c r="P102" s="54"/>
      <c r="Q102" s="51"/>
      <c r="R102" s="48">
        <f>+N102+P102</f>
        <v>0</v>
      </c>
      <c r="S102" s="671" t="s">
        <v>181</v>
      </c>
      <c r="T102" s="672"/>
    </row>
    <row r="103" spans="1:20" ht="51.75" hidden="1" customHeight="1" thickBot="1">
      <c r="A103" s="179"/>
      <c r="B103" s="5"/>
      <c r="C103" s="61"/>
      <c r="D103" s="605" t="s">
        <v>240</v>
      </c>
      <c r="E103" s="606"/>
      <c r="F103" s="606"/>
      <c r="G103" s="607"/>
      <c r="H103" s="6"/>
      <c r="I103" s="6"/>
      <c r="J103" s="5"/>
      <c r="K103" s="6"/>
      <c r="L103" s="5"/>
      <c r="M103" s="6"/>
      <c r="N103" s="6"/>
      <c r="O103" s="5"/>
      <c r="P103" s="6"/>
      <c r="Q103" s="5"/>
      <c r="R103" s="47"/>
      <c r="S103" s="253"/>
      <c r="T103" s="254"/>
    </row>
    <row r="104" spans="1:20" ht="51.75" hidden="1" customHeight="1" thickBot="1">
      <c r="A104" s="179"/>
      <c r="B104" s="5"/>
      <c r="C104" s="61"/>
      <c r="D104" s="163"/>
      <c r="E104" s="164"/>
      <c r="F104" s="554" t="s">
        <v>241</v>
      </c>
      <c r="G104" s="555"/>
      <c r="H104" s="6"/>
      <c r="I104" s="6">
        <v>1000</v>
      </c>
      <c r="J104" s="5"/>
      <c r="K104" s="6">
        <v>1500</v>
      </c>
      <c r="L104" s="5"/>
      <c r="M104" s="6">
        <v>2000</v>
      </c>
      <c r="N104" s="6"/>
      <c r="O104" s="5"/>
      <c r="P104" s="6"/>
      <c r="Q104" s="5"/>
      <c r="R104" s="47"/>
      <c r="S104" s="253"/>
      <c r="T104" s="254"/>
    </row>
    <row r="105" spans="1:20" ht="51.75" hidden="1" customHeight="1" thickBot="1">
      <c r="A105" s="107" t="s">
        <v>229</v>
      </c>
      <c r="B105" s="51"/>
      <c r="C105" s="57" t="s">
        <v>180</v>
      </c>
      <c r="D105" s="52"/>
      <c r="E105" s="53"/>
      <c r="F105" s="161"/>
      <c r="G105" s="162"/>
      <c r="H105" s="6"/>
      <c r="I105" s="6"/>
      <c r="J105" s="5"/>
      <c r="K105" s="6"/>
      <c r="L105" s="5"/>
      <c r="M105" s="6"/>
      <c r="N105" s="6"/>
      <c r="O105" s="5"/>
      <c r="P105" s="6"/>
      <c r="Q105" s="5"/>
      <c r="R105" s="47"/>
      <c r="S105" s="253"/>
      <c r="T105" s="254"/>
    </row>
    <row r="106" spans="1:20" ht="51.75" hidden="1" customHeight="1" thickBot="1">
      <c r="A106" s="24"/>
      <c r="B106" s="5"/>
      <c r="C106" s="61"/>
      <c r="D106" s="605" t="s">
        <v>230</v>
      </c>
      <c r="E106" s="606"/>
      <c r="F106" s="606"/>
      <c r="G106" s="607"/>
      <c r="H106" s="6"/>
      <c r="I106" s="6"/>
      <c r="J106" s="5"/>
      <c r="K106" s="6"/>
      <c r="L106" s="5"/>
      <c r="M106" s="6"/>
      <c r="N106" s="6"/>
      <c r="O106" s="5"/>
      <c r="P106" s="6"/>
      <c r="Q106" s="5"/>
      <c r="R106" s="47"/>
      <c r="S106" s="253"/>
      <c r="T106" s="254"/>
    </row>
    <row r="107" spans="1:20" ht="51.75" hidden="1" customHeight="1" thickBot="1">
      <c r="A107" s="24"/>
      <c r="B107" s="5"/>
      <c r="C107" s="61"/>
      <c r="D107" s="163"/>
      <c r="E107" s="164"/>
      <c r="F107" s="554" t="s">
        <v>231</v>
      </c>
      <c r="G107" s="555"/>
      <c r="H107" s="6"/>
      <c r="I107" s="6">
        <v>1000</v>
      </c>
      <c r="J107" s="5"/>
      <c r="K107" s="6">
        <v>1500</v>
      </c>
      <c r="L107" s="5"/>
      <c r="M107" s="6">
        <v>2000</v>
      </c>
      <c r="N107" s="6">
        <v>2500</v>
      </c>
      <c r="O107" s="5"/>
      <c r="P107" s="6"/>
      <c r="Q107" s="5"/>
      <c r="R107" s="47"/>
      <c r="S107" s="253"/>
      <c r="T107" s="254"/>
    </row>
    <row r="108" spans="1:20" ht="51.75" hidden="1" customHeight="1" thickBot="1">
      <c r="A108" s="107" t="s">
        <v>234</v>
      </c>
      <c r="B108" s="51"/>
      <c r="C108" s="57" t="s">
        <v>180</v>
      </c>
      <c r="D108" s="52"/>
      <c r="E108" s="53"/>
      <c r="F108" s="161"/>
      <c r="G108" s="162"/>
      <c r="H108" s="6"/>
      <c r="I108" s="6"/>
      <c r="J108" s="5"/>
      <c r="K108" s="6"/>
      <c r="L108" s="5"/>
      <c r="M108" s="6"/>
      <c r="N108" s="6"/>
      <c r="O108" s="5"/>
      <c r="P108" s="6"/>
      <c r="Q108" s="5"/>
      <c r="R108" s="47"/>
      <c r="S108" s="253"/>
      <c r="T108" s="254"/>
    </row>
    <row r="109" spans="1:20" ht="51.75" hidden="1" customHeight="1" thickBot="1">
      <c r="A109" s="24"/>
      <c r="B109" s="5"/>
      <c r="C109" s="61"/>
      <c r="D109" s="605" t="s">
        <v>232</v>
      </c>
      <c r="E109" s="606"/>
      <c r="F109" s="606"/>
      <c r="G109" s="607"/>
      <c r="H109" s="6"/>
      <c r="I109" s="6"/>
      <c r="J109" s="5"/>
      <c r="K109" s="6"/>
      <c r="L109" s="5"/>
      <c r="M109" s="6"/>
      <c r="N109" s="6"/>
      <c r="O109" s="5"/>
      <c r="P109" s="6"/>
      <c r="Q109" s="5"/>
      <c r="R109" s="47"/>
      <c r="S109" s="253"/>
      <c r="T109" s="254"/>
    </row>
    <row r="110" spans="1:20" ht="51.75" hidden="1" customHeight="1" thickBot="1">
      <c r="A110" s="24"/>
      <c r="B110" s="5"/>
      <c r="C110" s="61"/>
      <c r="D110" s="163"/>
      <c r="E110" s="164"/>
      <c r="F110" s="554" t="s">
        <v>233</v>
      </c>
      <c r="G110" s="555"/>
      <c r="H110" s="6"/>
      <c r="I110" s="6">
        <v>1000</v>
      </c>
      <c r="J110" s="5"/>
      <c r="K110" s="6">
        <v>1200</v>
      </c>
      <c r="L110" s="5"/>
      <c r="M110" s="6">
        <v>1500</v>
      </c>
      <c r="N110" s="6">
        <v>2000</v>
      </c>
      <c r="O110" s="5"/>
      <c r="P110" s="6"/>
      <c r="Q110" s="5"/>
      <c r="R110" s="47"/>
      <c r="S110" s="277"/>
      <c r="T110" s="276"/>
    </row>
    <row r="111" spans="1:20" ht="50.25" customHeight="1">
      <c r="A111" s="396" t="s">
        <v>37</v>
      </c>
      <c r="B111" s="384"/>
      <c r="C111" s="397" t="s">
        <v>5</v>
      </c>
      <c r="D111" s="382"/>
      <c r="E111" s="380"/>
      <c r="F111" s="380"/>
      <c r="G111" s="383"/>
      <c r="H111" s="264"/>
      <c r="I111" s="264"/>
      <c r="J111" s="384"/>
      <c r="K111" s="264"/>
      <c r="L111" s="384"/>
      <c r="M111" s="264"/>
      <c r="N111" s="439">
        <f>+N114+N117+N120+N124</f>
        <v>7350000</v>
      </c>
      <c r="O111" s="439">
        <f>+O114+O117</f>
        <v>0</v>
      </c>
      <c r="P111" s="439">
        <f>+P114+P117+P120</f>
        <v>0</v>
      </c>
      <c r="Q111" s="439">
        <f>+Q114+Q117</f>
        <v>0</v>
      </c>
      <c r="R111" s="435">
        <f>+N111+P111</f>
        <v>7350000</v>
      </c>
      <c r="S111" s="679" t="s">
        <v>112</v>
      </c>
      <c r="T111" s="680"/>
    </row>
    <row r="112" spans="1:20" ht="45" customHeight="1">
      <c r="A112" s="20"/>
      <c r="B112" s="1"/>
      <c r="C112" s="62"/>
      <c r="D112" s="645" t="s">
        <v>92</v>
      </c>
      <c r="E112" s="666"/>
      <c r="F112" s="666"/>
      <c r="G112" s="667"/>
      <c r="H112" s="13"/>
      <c r="I112" s="13"/>
      <c r="J112" s="1"/>
      <c r="K112" s="13"/>
      <c r="L112" s="1"/>
      <c r="M112" s="13"/>
      <c r="N112" s="13"/>
      <c r="O112" s="1"/>
      <c r="P112" s="13"/>
      <c r="Q112" s="1"/>
      <c r="R112" s="49"/>
      <c r="S112" s="621"/>
      <c r="T112" s="622"/>
    </row>
    <row r="113" spans="1:20" ht="74.25" customHeight="1">
      <c r="A113" s="19"/>
      <c r="B113" s="5"/>
      <c r="C113" s="61"/>
      <c r="D113" s="230"/>
      <c r="E113" s="234"/>
      <c r="F113" s="554" t="s">
        <v>123</v>
      </c>
      <c r="G113" s="555"/>
      <c r="H113" s="87" t="s">
        <v>271</v>
      </c>
      <c r="I113" s="87" t="s">
        <v>272</v>
      </c>
      <c r="J113" s="88" t="s">
        <v>124</v>
      </c>
      <c r="K113" s="87" t="s">
        <v>272</v>
      </c>
      <c r="L113" s="87" t="s">
        <v>125</v>
      </c>
      <c r="M113" s="93" t="s">
        <v>273</v>
      </c>
      <c r="N113" s="6"/>
      <c r="O113" s="5"/>
      <c r="P113" s="6"/>
      <c r="Q113" s="5"/>
      <c r="R113" s="47"/>
      <c r="S113" s="623"/>
      <c r="T113" s="624"/>
    </row>
    <row r="114" spans="1:20" ht="76.5">
      <c r="A114" s="107" t="s">
        <v>93</v>
      </c>
      <c r="B114" s="74"/>
      <c r="C114" s="112" t="s">
        <v>6</v>
      </c>
      <c r="D114" s="113"/>
      <c r="E114" s="114"/>
      <c r="F114" s="114"/>
      <c r="G114" s="115"/>
      <c r="H114" s="75"/>
      <c r="I114" s="75"/>
      <c r="J114" s="74"/>
      <c r="K114" s="75"/>
      <c r="L114" s="74"/>
      <c r="M114" s="75"/>
      <c r="N114" s="75">
        <v>1500000</v>
      </c>
      <c r="O114" s="74"/>
      <c r="P114" s="75"/>
      <c r="Q114" s="74"/>
      <c r="R114" s="111">
        <f>+N114+P114</f>
        <v>1500000</v>
      </c>
      <c r="S114" s="613" t="s">
        <v>172</v>
      </c>
      <c r="T114" s="614"/>
    </row>
    <row r="115" spans="1:20" ht="39.75" customHeight="1">
      <c r="A115" s="20"/>
      <c r="B115" s="1"/>
      <c r="C115" s="62"/>
      <c r="D115" s="626" t="s">
        <v>56</v>
      </c>
      <c r="E115" s="627"/>
      <c r="F115" s="627"/>
      <c r="G115" s="628"/>
      <c r="H115" s="13"/>
      <c r="I115" s="13"/>
      <c r="J115" s="1"/>
      <c r="K115" s="13"/>
      <c r="L115" s="1"/>
      <c r="M115" s="13"/>
      <c r="N115" s="13"/>
      <c r="O115" s="1"/>
      <c r="P115" s="13"/>
      <c r="Q115" s="1"/>
      <c r="R115" s="49"/>
      <c r="S115" s="621"/>
      <c r="T115" s="622"/>
    </row>
    <row r="116" spans="1:20" ht="63.75" customHeight="1">
      <c r="A116" s="19"/>
      <c r="B116" s="5"/>
      <c r="C116" s="61"/>
      <c r="D116" s="15"/>
      <c r="E116" s="16"/>
      <c r="F116" s="682" t="s">
        <v>126</v>
      </c>
      <c r="G116" s="683"/>
      <c r="H116" s="87" t="s">
        <v>280</v>
      </c>
      <c r="I116" s="87" t="s">
        <v>280</v>
      </c>
      <c r="J116" s="88"/>
      <c r="K116" s="87" t="s">
        <v>280</v>
      </c>
      <c r="L116" s="88"/>
      <c r="M116" s="87" t="s">
        <v>280</v>
      </c>
      <c r="N116" s="6"/>
      <c r="O116" s="5"/>
      <c r="P116" s="6"/>
      <c r="Q116" s="5"/>
      <c r="R116" s="47"/>
      <c r="S116" s="623"/>
      <c r="T116" s="624"/>
    </row>
    <row r="117" spans="1:20" ht="75.75" customHeight="1">
      <c r="A117" s="107" t="s">
        <v>111</v>
      </c>
      <c r="B117" s="51"/>
      <c r="C117" s="108" t="s">
        <v>1</v>
      </c>
      <c r="D117" s="52"/>
      <c r="E117" s="53"/>
      <c r="F117" s="109"/>
      <c r="G117" s="110"/>
      <c r="H117" s="54"/>
      <c r="I117" s="54"/>
      <c r="J117" s="51"/>
      <c r="K117" s="54"/>
      <c r="L117" s="51"/>
      <c r="M117" s="54"/>
      <c r="N117" s="54">
        <v>5500000</v>
      </c>
      <c r="O117" s="51"/>
      <c r="P117" s="54"/>
      <c r="Q117" s="51"/>
      <c r="R117" s="111">
        <f>+N117+P117</f>
        <v>5500000</v>
      </c>
      <c r="S117" s="613" t="s">
        <v>172</v>
      </c>
      <c r="T117" s="614"/>
    </row>
    <row r="118" spans="1:20" ht="95.25" customHeight="1">
      <c r="A118" s="19"/>
      <c r="B118" s="5"/>
      <c r="C118" s="81"/>
      <c r="D118" s="556" t="s">
        <v>127</v>
      </c>
      <c r="E118" s="557"/>
      <c r="F118" s="557"/>
      <c r="G118" s="558"/>
      <c r="H118" s="87" t="s">
        <v>281</v>
      </c>
      <c r="I118" s="87" t="s">
        <v>376</v>
      </c>
      <c r="J118" s="88"/>
      <c r="K118" s="87" t="s">
        <v>281</v>
      </c>
      <c r="L118" s="88"/>
      <c r="M118" s="87" t="s">
        <v>281</v>
      </c>
      <c r="N118" s="6"/>
      <c r="O118" s="5"/>
      <c r="P118" s="6"/>
      <c r="Q118" s="5"/>
      <c r="R118" s="84"/>
      <c r="S118" s="415"/>
      <c r="T118" s="416"/>
    </row>
    <row r="119" spans="1:20" ht="157.5" customHeight="1">
      <c r="A119" s="19"/>
      <c r="B119" s="5"/>
      <c r="C119" s="81"/>
      <c r="D119" s="556" t="s">
        <v>246</v>
      </c>
      <c r="E119" s="557"/>
      <c r="F119" s="557"/>
      <c r="G119" s="558"/>
      <c r="H119" s="508">
        <v>0.25</v>
      </c>
      <c r="I119" s="508">
        <v>0.35</v>
      </c>
      <c r="J119" s="509"/>
      <c r="K119" s="508">
        <v>0.4</v>
      </c>
      <c r="L119" s="509"/>
      <c r="M119" s="508">
        <v>0.45</v>
      </c>
      <c r="N119" s="6"/>
      <c r="O119" s="5"/>
      <c r="P119" s="6"/>
      <c r="Q119" s="5"/>
      <c r="R119" s="84"/>
      <c r="S119" s="415"/>
      <c r="T119" s="416"/>
    </row>
    <row r="120" spans="1:20" ht="54.75" customHeight="1" thickBot="1">
      <c r="A120" s="297" t="s">
        <v>369</v>
      </c>
      <c r="B120" s="290"/>
      <c r="C120" s="298" t="s">
        <v>363</v>
      </c>
      <c r="D120" s="113"/>
      <c r="E120" s="114"/>
      <c r="F120" s="161"/>
      <c r="G120" s="162"/>
      <c r="H120" s="75"/>
      <c r="I120" s="75"/>
      <c r="J120" s="74"/>
      <c r="K120" s="75"/>
      <c r="L120" s="74"/>
      <c r="M120" s="75"/>
      <c r="N120" s="75">
        <v>350000</v>
      </c>
      <c r="O120" s="74"/>
      <c r="P120" s="75"/>
      <c r="Q120" s="290"/>
      <c r="R120" s="387">
        <f>+N120+P120</f>
        <v>350000</v>
      </c>
      <c r="S120" s="686" t="s">
        <v>83</v>
      </c>
      <c r="T120" s="687"/>
    </row>
    <row r="121" spans="1:20" ht="74.25" customHeight="1">
      <c r="A121" s="504"/>
      <c r="B121" s="293"/>
      <c r="C121" s="318"/>
      <c r="D121" s="618" t="s">
        <v>364</v>
      </c>
      <c r="E121" s="619"/>
      <c r="F121" s="619"/>
      <c r="G121" s="620"/>
      <c r="H121" s="217"/>
      <c r="I121" s="217"/>
      <c r="J121" s="293"/>
      <c r="K121" s="12"/>
      <c r="L121" s="293"/>
      <c r="M121" s="12"/>
      <c r="N121" s="13"/>
      <c r="O121" s="293"/>
      <c r="P121" s="12"/>
      <c r="Q121" s="293"/>
      <c r="R121" s="12"/>
      <c r="S121" s="734"/>
      <c r="T121" s="735"/>
    </row>
    <row r="122" spans="1:20" ht="81.75" customHeight="1" thickBot="1">
      <c r="A122" s="505"/>
      <c r="B122" s="16"/>
      <c r="C122" s="319"/>
      <c r="D122" s="230"/>
      <c r="E122" s="234"/>
      <c r="F122" s="554" t="s">
        <v>405</v>
      </c>
      <c r="G122" s="555"/>
      <c r="H122" s="235"/>
      <c r="I122" s="235">
        <v>7</v>
      </c>
      <c r="J122" s="16"/>
      <c r="K122" s="167"/>
      <c r="L122" s="16"/>
      <c r="M122" s="167"/>
      <c r="N122" s="6"/>
      <c r="O122" s="16"/>
      <c r="P122" s="167"/>
      <c r="Q122" s="16"/>
      <c r="R122" s="167"/>
      <c r="S122" s="764"/>
      <c r="T122" s="765"/>
    </row>
    <row r="123" spans="1:20" ht="52.5" hidden="1" customHeight="1">
      <c r="A123" s="43"/>
      <c r="B123" s="41"/>
      <c r="C123" s="142"/>
      <c r="D123" s="229"/>
      <c r="E123" s="229"/>
      <c r="F123" s="752"/>
      <c r="G123" s="753"/>
      <c r="H123" s="257"/>
      <c r="I123" s="256"/>
      <c r="J123" s="255"/>
      <c r="K123" s="258"/>
      <c r="L123" s="33"/>
      <c r="M123" s="23"/>
      <c r="N123" s="23"/>
      <c r="O123" s="33"/>
      <c r="P123" s="23"/>
      <c r="Q123" s="73"/>
      <c r="R123" s="23"/>
      <c r="S123" s="417"/>
      <c r="T123" s="418"/>
    </row>
    <row r="124" spans="1:20" ht="52.5" hidden="1" customHeight="1">
      <c r="A124" s="107"/>
      <c r="B124" s="51"/>
      <c r="C124" s="266"/>
      <c r="D124" s="52"/>
      <c r="E124" s="53"/>
      <c r="F124" s="161"/>
      <c r="G124" s="162"/>
      <c r="H124" s="289"/>
      <c r="I124" s="289"/>
      <c r="J124" s="290"/>
      <c r="K124" s="289"/>
      <c r="L124" s="290"/>
      <c r="M124" s="289"/>
      <c r="N124" s="289"/>
      <c r="O124" s="290"/>
      <c r="P124" s="289"/>
      <c r="Q124" s="290"/>
      <c r="R124" s="387"/>
      <c r="S124" s="613"/>
      <c r="T124" s="614"/>
    </row>
    <row r="125" spans="1:20" ht="52.5" hidden="1" customHeight="1">
      <c r="A125" s="284"/>
      <c r="B125" s="5"/>
      <c r="C125" s="60"/>
      <c r="D125" s="618"/>
      <c r="E125" s="619"/>
      <c r="F125" s="619"/>
      <c r="G125" s="619"/>
      <c r="H125" s="217"/>
      <c r="I125" s="217"/>
      <c r="J125" s="293"/>
      <c r="K125" s="12"/>
      <c r="L125" s="293"/>
      <c r="M125" s="12"/>
      <c r="N125" s="13"/>
      <c r="O125" s="293"/>
      <c r="P125" s="12"/>
      <c r="Q125" s="293"/>
      <c r="R125" s="12"/>
      <c r="S125" s="294"/>
      <c r="T125" s="288"/>
    </row>
    <row r="126" spans="1:20" ht="52.5" hidden="1" customHeight="1">
      <c r="A126" s="273"/>
      <c r="B126" s="16"/>
      <c r="C126" s="130"/>
      <c r="D126" s="184"/>
      <c r="E126" s="234"/>
      <c r="F126" s="617"/>
      <c r="G126" s="563"/>
      <c r="H126" s="185"/>
      <c r="I126" s="185"/>
      <c r="J126" s="3"/>
      <c r="K126" s="132"/>
      <c r="L126" s="3"/>
      <c r="M126" s="132"/>
      <c r="N126" s="14"/>
      <c r="O126" s="3"/>
      <c r="P126" s="132"/>
      <c r="Q126" s="3"/>
      <c r="R126" s="132"/>
      <c r="S126" s="275"/>
      <c r="T126" s="219"/>
    </row>
    <row r="127" spans="1:20" ht="52.5" hidden="1" customHeight="1">
      <c r="A127" s="285"/>
      <c r="B127" s="5"/>
      <c r="C127" s="116"/>
      <c r="D127" s="234"/>
      <c r="E127" s="234"/>
      <c r="F127" s="554"/>
      <c r="G127" s="729"/>
      <c r="H127" s="235"/>
      <c r="I127" s="235"/>
      <c r="J127" s="16"/>
      <c r="K127" s="167"/>
      <c r="L127" s="16"/>
      <c r="M127" s="167"/>
      <c r="N127" s="6"/>
      <c r="O127" s="16"/>
      <c r="P127" s="167"/>
      <c r="Q127" s="16"/>
      <c r="R127" s="167"/>
      <c r="S127" s="296"/>
      <c r="T127" s="287"/>
    </row>
    <row r="128" spans="1:20" ht="39" customHeight="1">
      <c r="A128" s="396" t="s">
        <v>46</v>
      </c>
      <c r="B128" s="384"/>
      <c r="C128" s="389" t="s">
        <v>7</v>
      </c>
      <c r="D128" s="382"/>
      <c r="E128" s="380"/>
      <c r="F128" s="380"/>
      <c r="G128" s="383"/>
      <c r="H128" s="215"/>
      <c r="I128" s="215"/>
      <c r="J128" s="394"/>
      <c r="K128" s="215"/>
      <c r="L128" s="394"/>
      <c r="M128" s="215"/>
      <c r="N128" s="479">
        <f>+N131+N137+N140+N143</f>
        <v>2800000</v>
      </c>
      <c r="O128" s="215" t="e">
        <f>+O131+#REF!+#REF!</f>
        <v>#REF!</v>
      </c>
      <c r="P128" s="479">
        <f>+P131+P137+P140+P143</f>
        <v>100000</v>
      </c>
      <c r="Q128" s="395">
        <f t="shared" ref="Q128" si="1">+Q131</f>
        <v>0</v>
      </c>
      <c r="R128" s="435">
        <f>+N128+P128</f>
        <v>2900000</v>
      </c>
      <c r="S128" s="686" t="s">
        <v>83</v>
      </c>
      <c r="T128" s="687"/>
    </row>
    <row r="129" spans="1:20" ht="57" customHeight="1">
      <c r="A129" s="20"/>
      <c r="B129" s="1"/>
      <c r="C129" s="62"/>
      <c r="D129" s="583" t="s">
        <v>128</v>
      </c>
      <c r="E129" s="662"/>
      <c r="F129" s="662"/>
      <c r="G129" s="663"/>
      <c r="H129" s="13"/>
      <c r="I129" s="13"/>
      <c r="J129" s="1"/>
      <c r="K129" s="13"/>
      <c r="L129" s="1"/>
      <c r="M129" s="13"/>
      <c r="N129" s="13"/>
      <c r="O129" s="1"/>
      <c r="P129" s="13"/>
      <c r="Q129" s="1"/>
      <c r="R129" s="49"/>
      <c r="S129" s="621"/>
      <c r="T129" s="622"/>
    </row>
    <row r="130" spans="1:20" ht="72.75" customHeight="1">
      <c r="A130" s="18"/>
      <c r="B130" s="2"/>
      <c r="C130" s="60"/>
      <c r="D130" s="4"/>
      <c r="E130" s="3"/>
      <c r="F130" s="754" t="s">
        <v>307</v>
      </c>
      <c r="G130" s="755"/>
      <c r="H130" s="82" t="s">
        <v>274</v>
      </c>
      <c r="I130" s="82" t="s">
        <v>274</v>
      </c>
      <c r="J130" s="83"/>
      <c r="K130" s="82" t="s">
        <v>274</v>
      </c>
      <c r="L130" s="83"/>
      <c r="M130" s="82" t="s">
        <v>274</v>
      </c>
      <c r="N130" s="14"/>
      <c r="O130" s="2"/>
      <c r="P130" s="14"/>
      <c r="Q130" s="2"/>
      <c r="R130" s="46"/>
      <c r="S130" s="623"/>
      <c r="T130" s="624"/>
    </row>
    <row r="131" spans="1:20" ht="68.25" customHeight="1">
      <c r="A131" s="107" t="s">
        <v>94</v>
      </c>
      <c r="B131" s="74"/>
      <c r="C131" s="112" t="s">
        <v>6</v>
      </c>
      <c r="D131" s="113"/>
      <c r="E131" s="114"/>
      <c r="F131" s="114"/>
      <c r="G131" s="115"/>
      <c r="H131" s="75"/>
      <c r="I131" s="75"/>
      <c r="J131" s="74"/>
      <c r="K131" s="75"/>
      <c r="L131" s="74"/>
      <c r="M131" s="75"/>
      <c r="N131" s="75">
        <v>1800000</v>
      </c>
      <c r="O131" s="74"/>
      <c r="P131" s="75"/>
      <c r="Q131" s="74"/>
      <c r="R131" s="111">
        <f>+N131+P131</f>
        <v>1800000</v>
      </c>
      <c r="S131" s="592" t="s">
        <v>139</v>
      </c>
      <c r="T131" s="593"/>
    </row>
    <row r="132" spans="1:20" ht="36.75" customHeight="1">
      <c r="A132" s="20"/>
      <c r="B132" s="1"/>
      <c r="C132" s="62"/>
      <c r="D132" s="626" t="s">
        <v>57</v>
      </c>
      <c r="E132" s="627"/>
      <c r="F132" s="627"/>
      <c r="G132" s="628"/>
      <c r="H132" s="13"/>
      <c r="I132" s="13"/>
      <c r="J132" s="1"/>
      <c r="K132" s="13"/>
      <c r="L132" s="1"/>
      <c r="M132" s="13"/>
      <c r="N132" s="13"/>
      <c r="O132" s="1"/>
      <c r="P132" s="13"/>
      <c r="Q132" s="1"/>
      <c r="R132" s="49"/>
      <c r="S132" s="621"/>
      <c r="T132" s="622"/>
    </row>
    <row r="133" spans="1:20" ht="64.5" customHeight="1">
      <c r="A133" s="18"/>
      <c r="B133" s="2"/>
      <c r="C133" s="116"/>
      <c r="D133" s="4"/>
      <c r="E133" s="3"/>
      <c r="F133" s="635" t="s">
        <v>81</v>
      </c>
      <c r="G133" s="712"/>
      <c r="H133" s="14">
        <v>1</v>
      </c>
      <c r="I133" s="14">
        <v>1</v>
      </c>
      <c r="J133" s="2"/>
      <c r="K133" s="14">
        <v>1</v>
      </c>
      <c r="L133" s="2"/>
      <c r="M133" s="14">
        <v>1</v>
      </c>
      <c r="N133" s="14"/>
      <c r="O133" s="2"/>
      <c r="P133" s="14"/>
      <c r="Q133" s="2"/>
      <c r="R133" s="46"/>
      <c r="S133" s="623"/>
      <c r="T133" s="624"/>
    </row>
    <row r="134" spans="1:20" ht="64.5" hidden="1" customHeight="1" thickBot="1">
      <c r="A134" s="241" t="s">
        <v>194</v>
      </c>
      <c r="B134" s="242"/>
      <c r="C134" s="243" t="s">
        <v>6</v>
      </c>
      <c r="D134" s="244"/>
      <c r="E134" s="245"/>
      <c r="F134" s="245"/>
      <c r="G134" s="246"/>
      <c r="H134" s="247"/>
      <c r="I134" s="247"/>
      <c r="J134" s="242"/>
      <c r="K134" s="247"/>
      <c r="L134" s="242"/>
      <c r="M134" s="247"/>
      <c r="N134" s="247"/>
      <c r="O134" s="242"/>
      <c r="P134" s="247"/>
      <c r="Q134" s="242"/>
      <c r="R134" s="248">
        <f>+N134+P134</f>
        <v>0</v>
      </c>
      <c r="S134" s="766" t="s">
        <v>139</v>
      </c>
      <c r="T134" s="767"/>
    </row>
    <row r="135" spans="1:20" ht="64.5" hidden="1" customHeight="1">
      <c r="A135" s="20"/>
      <c r="B135" s="1"/>
      <c r="C135" s="62"/>
      <c r="D135" s="626" t="s">
        <v>196</v>
      </c>
      <c r="E135" s="627"/>
      <c r="F135" s="627"/>
      <c r="G135" s="628"/>
      <c r="H135" s="217"/>
      <c r="I135" s="217"/>
      <c r="J135" s="222"/>
      <c r="K135" s="217"/>
      <c r="L135" s="222"/>
      <c r="M135" s="217"/>
      <c r="N135" s="13"/>
      <c r="O135" s="1"/>
      <c r="P135" s="13"/>
      <c r="Q135" s="1"/>
      <c r="R135" s="49"/>
      <c r="S135" s="746"/>
      <c r="T135" s="747"/>
    </row>
    <row r="136" spans="1:20" ht="64.5" hidden="1" customHeight="1">
      <c r="A136" s="18"/>
      <c r="B136" s="2"/>
      <c r="C136" s="60"/>
      <c r="D136" s="4"/>
      <c r="E136" s="3"/>
      <c r="F136" s="581" t="s">
        <v>197</v>
      </c>
      <c r="G136" s="582"/>
      <c r="H136" s="185">
        <v>15</v>
      </c>
      <c r="I136" s="185">
        <v>15</v>
      </c>
      <c r="J136" s="186"/>
      <c r="K136" s="185">
        <v>15</v>
      </c>
      <c r="L136" s="186"/>
      <c r="M136" s="185">
        <v>15</v>
      </c>
      <c r="N136" s="14"/>
      <c r="O136" s="2"/>
      <c r="P136" s="14"/>
      <c r="Q136" s="2"/>
      <c r="R136" s="46"/>
      <c r="S136" s="575"/>
      <c r="T136" s="576"/>
    </row>
    <row r="137" spans="1:20" ht="64.5" customHeight="1">
      <c r="A137" s="107" t="s">
        <v>270</v>
      </c>
      <c r="B137" s="74"/>
      <c r="C137" s="112" t="s">
        <v>89</v>
      </c>
      <c r="D137" s="113"/>
      <c r="E137" s="114"/>
      <c r="F137" s="114"/>
      <c r="G137" s="115"/>
      <c r="H137" s="75"/>
      <c r="I137" s="75"/>
      <c r="J137" s="74"/>
      <c r="K137" s="75"/>
      <c r="L137" s="74"/>
      <c r="M137" s="75"/>
      <c r="N137" s="75">
        <v>1000000</v>
      </c>
      <c r="O137" s="74"/>
      <c r="P137" s="75"/>
      <c r="Q137" s="74"/>
      <c r="R137" s="111">
        <f>+N137+P137</f>
        <v>1000000</v>
      </c>
      <c r="S137" s="592" t="s">
        <v>83</v>
      </c>
      <c r="T137" s="593"/>
    </row>
    <row r="138" spans="1:20" ht="64.5" customHeight="1">
      <c r="A138" s="20"/>
      <c r="B138" s="1"/>
      <c r="C138" s="62"/>
      <c r="D138" s="618" t="s">
        <v>308</v>
      </c>
      <c r="E138" s="619"/>
      <c r="F138" s="619"/>
      <c r="G138" s="620"/>
      <c r="H138" s="13"/>
      <c r="I138" s="13"/>
      <c r="J138" s="1"/>
      <c r="K138" s="13"/>
      <c r="L138" s="1"/>
      <c r="M138" s="13"/>
      <c r="N138" s="13"/>
      <c r="O138" s="1"/>
      <c r="P138" s="13"/>
      <c r="Q138" s="1"/>
      <c r="R138" s="49"/>
      <c r="S138" s="621"/>
      <c r="T138" s="622"/>
    </row>
    <row r="139" spans="1:20" ht="64.5" customHeight="1">
      <c r="A139" s="18"/>
      <c r="B139" s="2"/>
      <c r="C139" s="116"/>
      <c r="D139" s="183"/>
      <c r="E139" s="184"/>
      <c r="F139" s="554" t="s">
        <v>309</v>
      </c>
      <c r="G139" s="625"/>
      <c r="H139" s="14"/>
      <c r="I139" s="14">
        <v>3</v>
      </c>
      <c r="J139" s="2"/>
      <c r="K139" s="14">
        <v>3</v>
      </c>
      <c r="L139" s="2"/>
      <c r="M139" s="14">
        <v>3</v>
      </c>
      <c r="N139" s="14"/>
      <c r="O139" s="2"/>
      <c r="P139" s="14"/>
      <c r="Q139" s="2"/>
      <c r="R139" s="46"/>
      <c r="S139" s="623"/>
      <c r="T139" s="624"/>
    </row>
    <row r="140" spans="1:20" ht="64.5" hidden="1" customHeight="1">
      <c r="A140" s="297" t="s">
        <v>347</v>
      </c>
      <c r="B140" s="290"/>
      <c r="C140" s="298" t="s">
        <v>346</v>
      </c>
      <c r="D140" s="113"/>
      <c r="E140" s="114"/>
      <c r="F140" s="161"/>
      <c r="G140" s="162"/>
      <c r="H140" s="75"/>
      <c r="I140" s="75"/>
      <c r="J140" s="74"/>
      <c r="K140" s="75"/>
      <c r="L140" s="74"/>
      <c r="M140" s="75"/>
      <c r="N140" s="75"/>
      <c r="O140" s="74"/>
      <c r="P140" s="75"/>
      <c r="Q140" s="290"/>
      <c r="R140" s="387">
        <f>+N140+P140</f>
        <v>0</v>
      </c>
      <c r="S140" s="613" t="s">
        <v>181</v>
      </c>
      <c r="T140" s="614"/>
    </row>
    <row r="141" spans="1:20" ht="64.5" hidden="1" customHeight="1">
      <c r="A141" s="495"/>
      <c r="B141" s="293"/>
      <c r="C141" s="318"/>
      <c r="D141" s="618" t="s">
        <v>348</v>
      </c>
      <c r="E141" s="619"/>
      <c r="F141" s="619"/>
      <c r="G141" s="620"/>
      <c r="H141" s="217"/>
      <c r="I141" s="217"/>
      <c r="J141" s="293"/>
      <c r="K141" s="12"/>
      <c r="L141" s="293"/>
      <c r="M141" s="12"/>
      <c r="N141" s="13"/>
      <c r="O141" s="293"/>
      <c r="P141" s="12"/>
      <c r="Q141" s="293"/>
      <c r="R141" s="12"/>
      <c r="S141" s="294"/>
      <c r="T141" s="496"/>
    </row>
    <row r="142" spans="1:20" ht="64.5" hidden="1" customHeight="1">
      <c r="A142" s="498"/>
      <c r="B142" s="16"/>
      <c r="C142" s="319"/>
      <c r="D142" s="230"/>
      <c r="E142" s="229"/>
      <c r="F142" s="554" t="s">
        <v>349</v>
      </c>
      <c r="G142" s="555"/>
      <c r="H142" s="235"/>
      <c r="I142" s="235">
        <v>873</v>
      </c>
      <c r="J142" s="16"/>
      <c r="K142" s="167"/>
      <c r="L142" s="16"/>
      <c r="M142" s="167"/>
      <c r="N142" s="6"/>
      <c r="O142" s="16"/>
      <c r="P142" s="167"/>
      <c r="Q142" s="16"/>
      <c r="R142" s="167"/>
      <c r="S142" s="296"/>
      <c r="T142" s="497"/>
    </row>
    <row r="143" spans="1:20" ht="64.5" customHeight="1">
      <c r="A143" s="297" t="s">
        <v>267</v>
      </c>
      <c r="B143" s="290"/>
      <c r="C143" s="298" t="s">
        <v>331</v>
      </c>
      <c r="D143" s="113"/>
      <c r="E143" s="114"/>
      <c r="F143" s="161"/>
      <c r="G143" s="162"/>
      <c r="H143" s="75"/>
      <c r="I143" s="75"/>
      <c r="J143" s="74"/>
      <c r="K143" s="75"/>
      <c r="L143" s="74"/>
      <c r="M143" s="75"/>
      <c r="N143" s="75"/>
      <c r="O143" s="74"/>
      <c r="P143" s="75">
        <v>100000</v>
      </c>
      <c r="Q143" s="290"/>
      <c r="R143" s="387">
        <f>+N143+P143</f>
        <v>100000</v>
      </c>
      <c r="S143" s="592" t="s">
        <v>112</v>
      </c>
      <c r="T143" s="593"/>
    </row>
    <row r="144" spans="1:20" ht="64.5" customHeight="1">
      <c r="A144" s="283"/>
      <c r="B144" s="293"/>
      <c r="C144" s="318"/>
      <c r="D144" s="618" t="s">
        <v>268</v>
      </c>
      <c r="E144" s="619"/>
      <c r="F144" s="619"/>
      <c r="G144" s="620"/>
      <c r="H144" s="217"/>
      <c r="I144" s="217"/>
      <c r="J144" s="293"/>
      <c r="K144" s="12"/>
      <c r="L144" s="293"/>
      <c r="M144" s="12"/>
      <c r="N144" s="13"/>
      <c r="O144" s="293"/>
      <c r="P144" s="12"/>
      <c r="Q144" s="293"/>
      <c r="R144" s="12"/>
      <c r="S144" s="294"/>
      <c r="T144" s="288"/>
    </row>
    <row r="145" spans="1:20" ht="64.5" customHeight="1">
      <c r="A145" s="324"/>
      <c r="B145" s="16"/>
      <c r="C145" s="319"/>
      <c r="D145" s="230"/>
      <c r="E145" s="234"/>
      <c r="F145" s="554" t="s">
        <v>269</v>
      </c>
      <c r="G145" s="555"/>
      <c r="H145" s="235"/>
      <c r="I145" s="235">
        <v>1</v>
      </c>
      <c r="J145" s="16"/>
      <c r="K145" s="167"/>
      <c r="L145" s="16"/>
      <c r="M145" s="167"/>
      <c r="N145" s="6"/>
      <c r="O145" s="16"/>
      <c r="P145" s="167"/>
      <c r="Q145" s="16"/>
      <c r="R145" s="167"/>
      <c r="S145" s="296"/>
      <c r="T145" s="287"/>
    </row>
    <row r="146" spans="1:20" ht="68.25" customHeight="1">
      <c r="A146" s="388" t="s">
        <v>47</v>
      </c>
      <c r="B146" s="394"/>
      <c r="C146" s="389" t="s">
        <v>8</v>
      </c>
      <c r="D146" s="390"/>
      <c r="E146" s="391"/>
      <c r="F146" s="391"/>
      <c r="G146" s="392"/>
      <c r="H146" s="215"/>
      <c r="I146" s="215"/>
      <c r="J146" s="394"/>
      <c r="K146" s="215"/>
      <c r="L146" s="394"/>
      <c r="M146" s="215"/>
      <c r="N146" s="435">
        <f>+N149+N152+N155+N158</f>
        <v>61900000</v>
      </c>
      <c r="O146" s="435">
        <f>+O149</f>
        <v>0</v>
      </c>
      <c r="P146" s="435">
        <f>+P149+P152+P158</f>
        <v>20885150</v>
      </c>
      <c r="Q146" s="435">
        <f t="shared" ref="Q146" si="2">+Q149+Q152</f>
        <v>0</v>
      </c>
      <c r="R146" s="435">
        <f>+R149+R152+R155+R158</f>
        <v>82785150</v>
      </c>
      <c r="S146" s="686" t="s">
        <v>112</v>
      </c>
      <c r="T146" s="687"/>
    </row>
    <row r="147" spans="1:20" ht="42.75" customHeight="1">
      <c r="A147" s="20"/>
      <c r="B147" s="1"/>
      <c r="C147" s="62"/>
      <c r="D147" s="583" t="s">
        <v>58</v>
      </c>
      <c r="E147" s="584"/>
      <c r="F147" s="584"/>
      <c r="G147" s="585"/>
      <c r="H147" s="13"/>
      <c r="I147" s="13"/>
      <c r="J147" s="1"/>
      <c r="K147" s="13"/>
      <c r="L147" s="1"/>
      <c r="M147" s="13"/>
      <c r="N147" s="13"/>
      <c r="O147" s="1"/>
      <c r="P147" s="13"/>
      <c r="Q147" s="1"/>
      <c r="R147" s="49"/>
      <c r="S147" s="621"/>
      <c r="T147" s="622"/>
    </row>
    <row r="148" spans="1:20" ht="57" customHeight="1">
      <c r="A148" s="19"/>
      <c r="B148" s="5"/>
      <c r="C148" s="61"/>
      <c r="D148" s="15"/>
      <c r="E148" s="16"/>
      <c r="F148" s="635" t="s">
        <v>59</v>
      </c>
      <c r="G148" s="636"/>
      <c r="H148" s="6"/>
      <c r="I148" s="6">
        <v>15</v>
      </c>
      <c r="J148" s="5"/>
      <c r="K148" s="6">
        <v>15</v>
      </c>
      <c r="L148" s="5"/>
      <c r="M148" s="6">
        <v>15</v>
      </c>
      <c r="N148" s="6"/>
      <c r="O148" s="5"/>
      <c r="P148" s="6"/>
      <c r="Q148" s="5"/>
      <c r="R148" s="47"/>
      <c r="S148" s="623"/>
      <c r="T148" s="624"/>
    </row>
    <row r="149" spans="1:20" ht="39" customHeight="1">
      <c r="A149" s="107" t="s">
        <v>214</v>
      </c>
      <c r="B149" s="74"/>
      <c r="C149" s="112" t="s">
        <v>1</v>
      </c>
      <c r="D149" s="113"/>
      <c r="E149" s="114"/>
      <c r="F149" s="114"/>
      <c r="G149" s="115"/>
      <c r="H149" s="75"/>
      <c r="I149" s="75"/>
      <c r="J149" s="74"/>
      <c r="K149" s="75"/>
      <c r="L149" s="74"/>
      <c r="M149" s="75"/>
      <c r="N149" s="75">
        <v>20400000</v>
      </c>
      <c r="O149" s="74"/>
      <c r="P149" s="75">
        <v>20885150</v>
      </c>
      <c r="Q149" s="74"/>
      <c r="R149" s="111">
        <f>+N149+P149</f>
        <v>41285150</v>
      </c>
      <c r="S149" s="592" t="s">
        <v>112</v>
      </c>
      <c r="T149" s="593"/>
    </row>
    <row r="150" spans="1:20" ht="42" customHeight="1">
      <c r="A150" s="20"/>
      <c r="B150" s="1"/>
      <c r="C150" s="62"/>
      <c r="D150" s="583" t="s">
        <v>60</v>
      </c>
      <c r="E150" s="584"/>
      <c r="F150" s="584"/>
      <c r="G150" s="585"/>
      <c r="H150" s="13"/>
      <c r="I150" s="13"/>
      <c r="J150" s="1"/>
      <c r="K150" s="13"/>
      <c r="L150" s="1"/>
      <c r="M150" s="13"/>
      <c r="N150" s="13"/>
      <c r="O150" s="1"/>
      <c r="P150" s="13"/>
      <c r="Q150" s="1"/>
      <c r="R150" s="49"/>
      <c r="S150" s="621"/>
      <c r="T150" s="622"/>
    </row>
    <row r="151" spans="1:20" ht="40.5" customHeight="1">
      <c r="A151" s="19"/>
      <c r="B151" s="5"/>
      <c r="C151" s="61"/>
      <c r="D151" s="15"/>
      <c r="E151" s="16"/>
      <c r="F151" s="682" t="s">
        <v>61</v>
      </c>
      <c r="G151" s="719"/>
      <c r="H151" s="91">
        <v>100</v>
      </c>
      <c r="I151" s="91">
        <v>100</v>
      </c>
      <c r="J151" s="92"/>
      <c r="K151" s="91">
        <v>100</v>
      </c>
      <c r="L151" s="92"/>
      <c r="M151" s="91">
        <v>100</v>
      </c>
      <c r="N151" s="6"/>
      <c r="O151" s="5"/>
      <c r="P151" s="6"/>
      <c r="Q151" s="5"/>
      <c r="R151" s="47"/>
      <c r="S151" s="623"/>
      <c r="T151" s="624"/>
    </row>
    <row r="152" spans="1:20" ht="62.25" hidden="1" customHeight="1">
      <c r="A152" s="107" t="s">
        <v>282</v>
      </c>
      <c r="B152" s="75"/>
      <c r="C152" s="399" t="s">
        <v>4</v>
      </c>
      <c r="D152" s="559"/>
      <c r="E152" s="560"/>
      <c r="F152" s="560"/>
      <c r="G152" s="561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111">
        <f>+N152+P152</f>
        <v>0</v>
      </c>
      <c r="S152" s="592" t="s">
        <v>146</v>
      </c>
      <c r="T152" s="593"/>
    </row>
    <row r="153" spans="1:20" ht="39" hidden="1" customHeight="1">
      <c r="A153" s="221"/>
      <c r="B153" s="216"/>
      <c r="C153" s="302"/>
      <c r="D153" s="717" t="s">
        <v>144</v>
      </c>
      <c r="E153" s="718"/>
      <c r="F153" s="718"/>
      <c r="G153" s="638"/>
      <c r="H153" s="154"/>
      <c r="I153" s="154"/>
      <c r="J153" s="149"/>
      <c r="K153" s="326"/>
      <c r="L153" s="149"/>
      <c r="M153" s="326"/>
      <c r="N153" s="217"/>
      <c r="O153" s="218"/>
      <c r="P153" s="328"/>
      <c r="Q153" s="218"/>
      <c r="R153" s="218"/>
      <c r="S153" s="305"/>
      <c r="T153" s="303"/>
    </row>
    <row r="154" spans="1:20" ht="39" hidden="1" customHeight="1">
      <c r="A154" s="221"/>
      <c r="B154" s="216"/>
      <c r="C154" s="301"/>
      <c r="D154" s="4"/>
      <c r="E154" s="3"/>
      <c r="F154" s="715" t="s">
        <v>145</v>
      </c>
      <c r="G154" s="750"/>
      <c r="H154" s="139"/>
      <c r="I154" s="139"/>
      <c r="J154" s="150"/>
      <c r="K154" s="327"/>
      <c r="L154" s="150"/>
      <c r="M154" s="327"/>
      <c r="N154" s="235"/>
      <c r="O154" s="218"/>
      <c r="P154" s="329"/>
      <c r="Q154" s="218"/>
      <c r="R154" s="218"/>
      <c r="S154" s="306"/>
      <c r="T154" s="304"/>
    </row>
    <row r="155" spans="1:20" ht="39" customHeight="1">
      <c r="A155" s="398" t="s">
        <v>195</v>
      </c>
      <c r="B155" s="75"/>
      <c r="C155" s="58" t="s">
        <v>89</v>
      </c>
      <c r="D155" s="559"/>
      <c r="E155" s="560"/>
      <c r="F155" s="560"/>
      <c r="G155" s="561"/>
      <c r="H155" s="338"/>
      <c r="I155" s="338"/>
      <c r="J155" s="338"/>
      <c r="K155" s="338"/>
      <c r="L155" s="338"/>
      <c r="M155" s="338"/>
      <c r="N155" s="338">
        <v>41500000</v>
      </c>
      <c r="O155" s="338"/>
      <c r="P155" s="338"/>
      <c r="Q155" s="338"/>
      <c r="R155" s="387">
        <f>+N155+P155</f>
        <v>41500000</v>
      </c>
      <c r="S155" s="577" t="s">
        <v>193</v>
      </c>
      <c r="T155" s="578"/>
    </row>
    <row r="156" spans="1:20" ht="51" customHeight="1">
      <c r="A156" s="153"/>
      <c r="B156" s="16"/>
      <c r="C156" s="151"/>
      <c r="D156" s="583" t="s">
        <v>190</v>
      </c>
      <c r="E156" s="584"/>
      <c r="F156" s="584"/>
      <c r="G156" s="585"/>
      <c r="H156" s="154"/>
      <c r="I156" s="154"/>
      <c r="J156" s="307"/>
      <c r="K156" s="326"/>
      <c r="L156" s="307"/>
      <c r="M156" s="326"/>
      <c r="N156" s="13"/>
      <c r="O156" s="293"/>
      <c r="P156" s="12"/>
      <c r="Q156" s="293"/>
      <c r="R156" s="12"/>
      <c r="S156" s="294"/>
      <c r="T156" s="288"/>
    </row>
    <row r="157" spans="1:20" ht="82.5" customHeight="1">
      <c r="A157" s="153"/>
      <c r="B157" s="3"/>
      <c r="C157" s="130"/>
      <c r="D157" s="4"/>
      <c r="E157" s="3"/>
      <c r="F157" s="715" t="s">
        <v>191</v>
      </c>
      <c r="G157" s="750"/>
      <c r="H157" s="419"/>
      <c r="I157" s="420" t="s">
        <v>192</v>
      </c>
      <c r="J157" s="150"/>
      <c r="K157" s="421"/>
      <c r="L157" s="150"/>
      <c r="M157" s="421"/>
      <c r="N157" s="14"/>
      <c r="O157" s="3"/>
      <c r="P157" s="132"/>
      <c r="Q157" s="3"/>
      <c r="R157" s="132"/>
      <c r="S157" s="136"/>
      <c r="T157" s="219"/>
    </row>
    <row r="158" spans="1:20" ht="82.5" hidden="1" customHeight="1">
      <c r="A158" s="483" t="s">
        <v>337</v>
      </c>
      <c r="B158" s="75"/>
      <c r="C158" s="399" t="s">
        <v>338</v>
      </c>
      <c r="D158" s="559"/>
      <c r="E158" s="560"/>
      <c r="F158" s="560"/>
      <c r="G158" s="561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111">
        <f>+N158+P158</f>
        <v>0</v>
      </c>
      <c r="S158" s="592" t="s">
        <v>172</v>
      </c>
      <c r="T158" s="798"/>
    </row>
    <row r="159" spans="1:20" ht="82.5" hidden="1" customHeight="1">
      <c r="A159" s="484"/>
      <c r="B159" s="216"/>
      <c r="C159" s="302"/>
      <c r="D159" s="562" t="s">
        <v>339</v>
      </c>
      <c r="E159" s="563"/>
      <c r="F159" s="563"/>
      <c r="G159" s="564"/>
      <c r="H159" s="154"/>
      <c r="I159" s="154"/>
      <c r="J159" s="149"/>
      <c r="K159" s="326"/>
      <c r="L159" s="149"/>
      <c r="M159" s="326"/>
      <c r="N159" s="217"/>
      <c r="O159" s="218"/>
      <c r="P159" s="328"/>
      <c r="Q159" s="218"/>
      <c r="R159" s="218"/>
      <c r="S159" s="305"/>
      <c r="T159" s="485"/>
    </row>
    <row r="160" spans="1:20" ht="82.5" hidden="1" customHeight="1">
      <c r="A160" s="484"/>
      <c r="B160" s="216"/>
      <c r="C160" s="301"/>
      <c r="D160" s="183"/>
      <c r="E160" s="184"/>
      <c r="F160" s="617" t="s">
        <v>340</v>
      </c>
      <c r="G160" s="564"/>
      <c r="H160" s="139"/>
      <c r="I160" s="139">
        <v>1</v>
      </c>
      <c r="J160" s="150"/>
      <c r="K160" s="327"/>
      <c r="L160" s="150"/>
      <c r="M160" s="327"/>
      <c r="N160" s="235"/>
      <c r="O160" s="218"/>
      <c r="P160" s="329"/>
      <c r="Q160" s="218"/>
      <c r="R160" s="218"/>
      <c r="S160" s="306"/>
      <c r="T160" s="486"/>
    </row>
    <row r="161" spans="1:21" ht="78" customHeight="1">
      <c r="A161" s="422" t="s">
        <v>48</v>
      </c>
      <c r="B161" s="7"/>
      <c r="C161" s="64" t="s">
        <v>9</v>
      </c>
      <c r="D161" s="8"/>
      <c r="E161" s="9"/>
      <c r="F161" s="9"/>
      <c r="G161" s="10"/>
      <c r="H161" s="11"/>
      <c r="I161" s="11"/>
      <c r="J161" s="7"/>
      <c r="K161" s="11"/>
      <c r="L161" s="7"/>
      <c r="M161" s="11"/>
      <c r="N161" s="436">
        <f>+N164+N167</f>
        <v>83700000</v>
      </c>
      <c r="O161" s="436">
        <f>+O164</f>
        <v>0</v>
      </c>
      <c r="P161" s="436">
        <f>+P164+P167</f>
        <v>3288000</v>
      </c>
      <c r="Q161" s="436">
        <f>+Q164</f>
        <v>0</v>
      </c>
      <c r="R161" s="437">
        <f>+R164+R167</f>
        <v>86988000</v>
      </c>
      <c r="S161" s="639" t="s">
        <v>217</v>
      </c>
      <c r="T161" s="640"/>
    </row>
    <row r="162" spans="1:21" ht="69" customHeight="1">
      <c r="A162" s="20"/>
      <c r="B162" s="1"/>
      <c r="C162" s="62"/>
      <c r="D162" s="645" t="s">
        <v>318</v>
      </c>
      <c r="E162" s="666"/>
      <c r="F162" s="666"/>
      <c r="G162" s="666"/>
      <c r="H162" s="530"/>
      <c r="I162" s="530"/>
      <c r="J162" s="184"/>
      <c r="K162" s="185"/>
      <c r="L162" s="184"/>
      <c r="M162" s="337"/>
      <c r="N162" s="337"/>
      <c r="O162" s="186"/>
      <c r="P162" s="185"/>
      <c r="Q162" s="186"/>
      <c r="R162" s="530"/>
      <c r="S162" s="594"/>
      <c r="T162" s="595"/>
    </row>
    <row r="163" spans="1:21" ht="102" customHeight="1">
      <c r="A163" s="19"/>
      <c r="B163" s="5"/>
      <c r="C163" s="61"/>
      <c r="D163" s="230"/>
      <c r="E163" s="234"/>
      <c r="F163" s="554" t="s">
        <v>386</v>
      </c>
      <c r="G163" s="729"/>
      <c r="H163" s="531" t="s">
        <v>387</v>
      </c>
      <c r="I163" s="531" t="s">
        <v>388</v>
      </c>
      <c r="J163" s="340" t="s">
        <v>235</v>
      </c>
      <c r="K163" s="531" t="s">
        <v>388</v>
      </c>
      <c r="L163" s="234"/>
      <c r="M163" s="531" t="s">
        <v>388</v>
      </c>
      <c r="N163" s="329"/>
      <c r="O163" s="233"/>
      <c r="P163" s="235"/>
      <c r="Q163" s="233"/>
      <c r="R163" s="252"/>
      <c r="S163" s="596"/>
      <c r="T163" s="597"/>
    </row>
    <row r="164" spans="1:21" ht="50.25" customHeight="1">
      <c r="A164" s="24" t="s">
        <v>341</v>
      </c>
      <c r="B164" s="25"/>
      <c r="C164" s="34" t="s">
        <v>1</v>
      </c>
      <c r="D164" s="26"/>
      <c r="E164" s="27"/>
      <c r="F164" s="27"/>
      <c r="G164" s="28"/>
      <c r="H164" s="30"/>
      <c r="I164" s="30"/>
      <c r="J164" s="25"/>
      <c r="K164" s="30"/>
      <c r="L164" s="25"/>
      <c r="M164" s="30"/>
      <c r="N164" s="30">
        <v>83700000</v>
      </c>
      <c r="O164" s="25"/>
      <c r="P164" s="480">
        <v>3288000</v>
      </c>
      <c r="Q164" s="25"/>
      <c r="R164" s="48">
        <f>+N164+P164</f>
        <v>86988000</v>
      </c>
      <c r="S164" s="573" t="s">
        <v>218</v>
      </c>
      <c r="T164" s="773"/>
    </row>
    <row r="165" spans="1:21" ht="43.5" customHeight="1">
      <c r="A165" s="268"/>
      <c r="B165" s="222"/>
      <c r="C165" s="269"/>
      <c r="D165" s="645" t="s">
        <v>133</v>
      </c>
      <c r="E165" s="666"/>
      <c r="F165" s="666"/>
      <c r="G165" s="667"/>
      <c r="H165" s="185"/>
      <c r="I165" s="185"/>
      <c r="J165" s="184"/>
      <c r="K165" s="337"/>
      <c r="L165" s="184"/>
      <c r="M165" s="337"/>
      <c r="N165" s="328"/>
      <c r="O165" s="222"/>
      <c r="P165" s="532"/>
      <c r="Q165" s="222"/>
      <c r="R165" s="529"/>
      <c r="S165" s="594"/>
      <c r="T165" s="595"/>
      <c r="U165" s="220"/>
    </row>
    <row r="166" spans="1:21" ht="75.75" customHeight="1">
      <c r="A166" s="270"/>
      <c r="B166" s="233"/>
      <c r="C166" s="271"/>
      <c r="D166" s="230"/>
      <c r="E166" s="234"/>
      <c r="F166" s="554" t="s">
        <v>389</v>
      </c>
      <c r="G166" s="555"/>
      <c r="H166" s="472" t="s">
        <v>390</v>
      </c>
      <c r="I166" s="472" t="s">
        <v>391</v>
      </c>
      <c r="J166" s="533"/>
      <c r="K166" s="534" t="s">
        <v>391</v>
      </c>
      <c r="L166" s="535"/>
      <c r="M166" s="534" t="s">
        <v>391</v>
      </c>
      <c r="N166" s="329"/>
      <c r="O166" s="233"/>
      <c r="P166" s="231"/>
      <c r="Q166" s="233"/>
      <c r="R166" s="252"/>
      <c r="S166" s="596"/>
      <c r="T166" s="597"/>
      <c r="U166" s="220"/>
    </row>
    <row r="167" spans="1:21" ht="63.75" hidden="1" customHeight="1">
      <c r="A167" s="398" t="s">
        <v>319</v>
      </c>
      <c r="B167" s="75"/>
      <c r="C167" s="399" t="s">
        <v>322</v>
      </c>
      <c r="D167" s="559"/>
      <c r="E167" s="560"/>
      <c r="F167" s="560"/>
      <c r="G167" s="561"/>
      <c r="H167" s="75"/>
      <c r="I167" s="75"/>
      <c r="J167" s="75"/>
      <c r="K167" s="75"/>
      <c r="L167" s="75"/>
      <c r="M167" s="75"/>
      <c r="N167" s="75"/>
      <c r="O167" s="75"/>
      <c r="P167" s="402"/>
      <c r="Q167" s="75"/>
      <c r="R167" s="111">
        <f>+N167+P167</f>
        <v>0</v>
      </c>
      <c r="S167" s="592" t="s">
        <v>193</v>
      </c>
      <c r="T167" s="593"/>
    </row>
    <row r="168" spans="1:21" ht="88.5" hidden="1" customHeight="1">
      <c r="A168" s="221"/>
      <c r="B168" s="216"/>
      <c r="C168" s="302"/>
      <c r="D168" s="562" t="s">
        <v>320</v>
      </c>
      <c r="E168" s="563"/>
      <c r="F168" s="563"/>
      <c r="G168" s="564"/>
      <c r="H168" s="154"/>
      <c r="I168" s="154"/>
      <c r="J168" s="149"/>
      <c r="K168" s="326"/>
      <c r="L168" s="149"/>
      <c r="M168" s="326"/>
      <c r="N168" s="217"/>
      <c r="O168" s="218"/>
      <c r="P168" s="328"/>
      <c r="Q168" s="218"/>
      <c r="R168" s="218"/>
      <c r="S168" s="305"/>
      <c r="T168" s="303"/>
    </row>
    <row r="169" spans="1:21" ht="63.75" hidden="1" customHeight="1">
      <c r="A169" s="221"/>
      <c r="B169" s="216"/>
      <c r="C169" s="301"/>
      <c r="D169" s="183"/>
      <c r="E169" s="184"/>
      <c r="F169" s="617" t="s">
        <v>321</v>
      </c>
      <c r="G169" s="564"/>
      <c r="H169" s="139"/>
      <c r="I169" s="139"/>
      <c r="J169" s="150"/>
      <c r="K169" s="327"/>
      <c r="L169" s="150"/>
      <c r="M169" s="327"/>
      <c r="N169" s="235"/>
      <c r="O169" s="218"/>
      <c r="P169" s="329"/>
      <c r="Q169" s="218"/>
      <c r="R169" s="218"/>
      <c r="S169" s="306"/>
      <c r="T169" s="304"/>
    </row>
    <row r="170" spans="1:21" ht="57" customHeight="1">
      <c r="A170" s="36" t="s">
        <v>49</v>
      </c>
      <c r="B170" s="7"/>
      <c r="C170" s="64" t="s">
        <v>293</v>
      </c>
      <c r="D170" s="8"/>
      <c r="E170" s="9"/>
      <c r="F170" s="9"/>
      <c r="G170" s="10"/>
      <c r="H170" s="11"/>
      <c r="I170" s="11"/>
      <c r="J170" s="7"/>
      <c r="K170" s="11"/>
      <c r="L170" s="7"/>
      <c r="M170" s="11"/>
      <c r="N170" s="438">
        <f>+N173+N176</f>
        <v>66105000</v>
      </c>
      <c r="O170" s="436">
        <f>+O173</f>
        <v>0</v>
      </c>
      <c r="P170" s="438">
        <f>+P173+P176</f>
        <v>0</v>
      </c>
      <c r="Q170" s="436">
        <f>+Q173</f>
        <v>0</v>
      </c>
      <c r="R170" s="438">
        <f>+R176+R173+R180</f>
        <v>66105000</v>
      </c>
      <c r="S170" s="615" t="s">
        <v>76</v>
      </c>
      <c r="T170" s="616"/>
    </row>
    <row r="171" spans="1:21" ht="64.5" customHeight="1">
      <c r="A171" s="96"/>
      <c r="B171" s="40"/>
      <c r="C171" s="97"/>
      <c r="D171" s="720" t="s">
        <v>82</v>
      </c>
      <c r="E171" s="727"/>
      <c r="F171" s="727"/>
      <c r="G171" s="727"/>
      <c r="H171" s="80"/>
      <c r="I171" s="80"/>
      <c r="J171" s="71"/>
      <c r="K171" s="80"/>
      <c r="L171" s="71"/>
      <c r="M171" s="72"/>
      <c r="N171" s="104"/>
      <c r="O171" s="40"/>
      <c r="P171" s="39"/>
      <c r="Q171" s="40"/>
      <c r="R171" s="98"/>
      <c r="S171" s="575"/>
      <c r="T171" s="576"/>
    </row>
    <row r="172" spans="1:21" ht="61.5" customHeight="1">
      <c r="A172" s="43"/>
      <c r="B172" s="33"/>
      <c r="C172" s="65"/>
      <c r="D172" s="41"/>
      <c r="E172" s="42"/>
      <c r="F172" s="695" t="s">
        <v>198</v>
      </c>
      <c r="G172" s="696"/>
      <c r="H172" s="502" t="s">
        <v>423</v>
      </c>
      <c r="I172" s="502" t="s">
        <v>424</v>
      </c>
      <c r="J172" s="502" t="s">
        <v>199</v>
      </c>
      <c r="K172" s="502" t="s">
        <v>425</v>
      </c>
      <c r="L172" s="503"/>
      <c r="M172" s="502" t="s">
        <v>426</v>
      </c>
      <c r="N172" s="23"/>
      <c r="O172" s="33"/>
      <c r="P172" s="23"/>
      <c r="Q172" s="33"/>
      <c r="R172" s="50"/>
      <c r="S172" s="575"/>
      <c r="T172" s="576"/>
    </row>
    <row r="173" spans="1:21" ht="38.25" customHeight="1">
      <c r="A173" s="24" t="s">
        <v>70</v>
      </c>
      <c r="B173" s="25"/>
      <c r="C173" s="34" t="s">
        <v>6</v>
      </c>
      <c r="D173" s="26"/>
      <c r="E173" s="27"/>
      <c r="F173" s="27"/>
      <c r="G173" s="28"/>
      <c r="H173" s="30"/>
      <c r="I173" s="30"/>
      <c r="J173" s="25"/>
      <c r="K173" s="30"/>
      <c r="L173" s="25"/>
      <c r="M173" s="30"/>
      <c r="N173" s="30">
        <v>66105000</v>
      </c>
      <c r="O173" s="25"/>
      <c r="P173" s="30"/>
      <c r="Q173" s="25"/>
      <c r="R173" s="48">
        <f>+N173+P173</f>
        <v>66105000</v>
      </c>
      <c r="S173" s="579" t="s">
        <v>76</v>
      </c>
      <c r="T173" s="580"/>
    </row>
    <row r="174" spans="1:21" ht="42" customHeight="1">
      <c r="A174" s="20"/>
      <c r="B174" s="1"/>
      <c r="C174" s="62"/>
      <c r="D174" s="626" t="s">
        <v>71</v>
      </c>
      <c r="E174" s="627"/>
      <c r="F174" s="627"/>
      <c r="G174" s="628"/>
      <c r="H174" s="14"/>
      <c r="I174" s="14"/>
      <c r="J174" s="3"/>
      <c r="K174" s="132"/>
      <c r="L174" s="3"/>
      <c r="M174" s="132"/>
      <c r="N174" s="12"/>
      <c r="O174" s="1"/>
      <c r="P174" s="13"/>
      <c r="Q174" s="1"/>
      <c r="R174" s="49"/>
      <c r="S174" s="588"/>
      <c r="T174" s="589"/>
    </row>
    <row r="175" spans="1:21" ht="69.75" customHeight="1">
      <c r="A175" s="19"/>
      <c r="B175" s="2"/>
      <c r="C175" s="60"/>
      <c r="D175" s="333"/>
      <c r="E175" s="278"/>
      <c r="F175" s="768" t="s">
        <v>160</v>
      </c>
      <c r="G175" s="769"/>
      <c r="H175" s="469" t="s">
        <v>427</v>
      </c>
      <c r="I175" s="471" t="s">
        <v>428</v>
      </c>
      <c r="J175" s="470"/>
      <c r="K175" s="471" t="s">
        <v>429</v>
      </c>
      <c r="L175" s="470"/>
      <c r="M175" s="471" t="s">
        <v>430</v>
      </c>
      <c r="N175" s="105"/>
      <c r="O175" s="2"/>
      <c r="P175" s="14"/>
      <c r="Q175" s="2"/>
      <c r="R175" s="46"/>
      <c r="S175" s="590"/>
      <c r="T175" s="591"/>
    </row>
    <row r="176" spans="1:21" ht="72.75" hidden="1" customHeight="1">
      <c r="A176" s="56" t="s">
        <v>326</v>
      </c>
      <c r="B176" s="25"/>
      <c r="C176" s="265" t="s">
        <v>325</v>
      </c>
      <c r="D176" s="26"/>
      <c r="E176" s="27"/>
      <c r="F176" s="27"/>
      <c r="G176" s="28"/>
      <c r="H176" s="30"/>
      <c r="I176" s="30"/>
      <c r="J176" s="25"/>
      <c r="K176" s="30"/>
      <c r="L176" s="25"/>
      <c r="M176" s="30"/>
      <c r="N176" s="30"/>
      <c r="O176" s="25"/>
      <c r="P176" s="30"/>
      <c r="Q176" s="25"/>
      <c r="R176" s="48">
        <f>+N176+P176</f>
        <v>0</v>
      </c>
      <c r="S176" s="573" t="s">
        <v>327</v>
      </c>
      <c r="T176" s="574"/>
    </row>
    <row r="177" spans="1:20" ht="72.75" hidden="1" customHeight="1">
      <c r="A177" s="20"/>
      <c r="B177" s="1"/>
      <c r="C177" s="62"/>
      <c r="D177" s="618" t="s">
        <v>323</v>
      </c>
      <c r="E177" s="619"/>
      <c r="F177" s="619"/>
      <c r="G177" s="620"/>
      <c r="H177" s="13"/>
      <c r="I177" s="13"/>
      <c r="J177" s="1"/>
      <c r="K177" s="13"/>
      <c r="L177" s="1"/>
      <c r="M177" s="13"/>
      <c r="N177" s="13"/>
      <c r="O177" s="1"/>
      <c r="P177" s="13"/>
      <c r="Q177" s="1"/>
      <c r="R177" s="49"/>
      <c r="S177" s="588"/>
      <c r="T177" s="589"/>
    </row>
    <row r="178" spans="1:20" ht="72.75" hidden="1" customHeight="1">
      <c r="A178" s="19"/>
      <c r="B178" s="2"/>
      <c r="C178" s="60"/>
      <c r="D178" s="473"/>
      <c r="E178" s="474"/>
      <c r="F178" s="598" t="s">
        <v>324</v>
      </c>
      <c r="G178" s="599"/>
      <c r="H178" s="94"/>
      <c r="I178" s="94" t="s">
        <v>261</v>
      </c>
      <c r="J178" s="95"/>
      <c r="K178" s="94"/>
      <c r="L178" s="95"/>
      <c r="M178" s="94"/>
      <c r="N178" s="72"/>
      <c r="O178" s="2"/>
      <c r="P178" s="14"/>
      <c r="Q178" s="2"/>
      <c r="R178" s="46"/>
      <c r="S178" s="590"/>
      <c r="T178" s="591"/>
    </row>
    <row r="179" spans="1:20" ht="105" hidden="1" customHeight="1">
      <c r="A179" s="158"/>
      <c r="B179" s="233"/>
      <c r="C179" s="249"/>
      <c r="D179" s="770"/>
      <c r="E179" s="771"/>
      <c r="F179" s="771"/>
      <c r="G179" s="772"/>
      <c r="H179" s="250"/>
      <c r="I179" s="250"/>
      <c r="J179" s="251"/>
      <c r="K179" s="250"/>
      <c r="L179" s="251"/>
      <c r="M179" s="250"/>
      <c r="N179" s="235"/>
      <c r="O179" s="233"/>
      <c r="P179" s="235"/>
      <c r="Q179" s="233"/>
      <c r="R179" s="252"/>
      <c r="S179" s="423"/>
      <c r="T179" s="424"/>
    </row>
    <row r="180" spans="1:20" ht="105" hidden="1" customHeight="1">
      <c r="A180" s="56"/>
      <c r="B180" s="25"/>
      <c r="C180" s="265"/>
      <c r="D180" s="26"/>
      <c r="E180" s="27"/>
      <c r="F180" s="27"/>
      <c r="G180" s="28"/>
      <c r="H180" s="30"/>
      <c r="I180" s="30"/>
      <c r="J180" s="25"/>
      <c r="K180" s="30"/>
      <c r="L180" s="25"/>
      <c r="M180" s="30"/>
      <c r="N180" s="30"/>
      <c r="O180" s="25"/>
      <c r="P180" s="30"/>
      <c r="Q180" s="25"/>
      <c r="R180" s="48"/>
      <c r="S180" s="573"/>
      <c r="T180" s="574"/>
    </row>
    <row r="181" spans="1:20" ht="38.25" hidden="1" customHeight="1">
      <c r="A181" s="20"/>
      <c r="B181" s="1"/>
      <c r="C181" s="62"/>
      <c r="D181" s="618"/>
      <c r="E181" s="619"/>
      <c r="F181" s="619"/>
      <c r="G181" s="620"/>
      <c r="H181" s="13"/>
      <c r="I181" s="13"/>
      <c r="J181" s="1"/>
      <c r="K181" s="13"/>
      <c r="L181" s="1"/>
      <c r="M181" s="13"/>
      <c r="N181" s="13"/>
      <c r="O181" s="1"/>
      <c r="P181" s="13"/>
      <c r="Q181" s="1"/>
      <c r="R181" s="49"/>
      <c r="S181" s="588"/>
      <c r="T181" s="589"/>
    </row>
    <row r="182" spans="1:20" ht="33" hidden="1" customHeight="1">
      <c r="A182" s="19"/>
      <c r="B182" s="2"/>
      <c r="C182" s="60"/>
      <c r="D182" s="223"/>
      <c r="E182" s="224"/>
      <c r="F182" s="598"/>
      <c r="G182" s="599"/>
      <c r="H182" s="94"/>
      <c r="I182" s="94"/>
      <c r="J182" s="95"/>
      <c r="K182" s="94"/>
      <c r="L182" s="95"/>
      <c r="M182" s="94"/>
      <c r="N182" s="72"/>
      <c r="O182" s="2"/>
      <c r="P182" s="14"/>
      <c r="Q182" s="2"/>
      <c r="R182" s="46"/>
      <c r="S182" s="590"/>
      <c r="T182" s="591"/>
    </row>
    <row r="183" spans="1:20" ht="38.25" customHeight="1">
      <c r="A183" s="152" t="s">
        <v>50</v>
      </c>
      <c r="B183" s="148"/>
      <c r="C183" s="63" t="s">
        <v>283</v>
      </c>
      <c r="D183" s="9"/>
      <c r="E183" s="9"/>
      <c r="F183" s="9"/>
      <c r="G183" s="9"/>
      <c r="H183" s="11"/>
      <c r="I183" s="11"/>
      <c r="J183" s="7"/>
      <c r="K183" s="11"/>
      <c r="L183" s="7"/>
      <c r="M183" s="11"/>
      <c r="N183" s="436">
        <f>+N186+N190+N193</f>
        <v>9000000</v>
      </c>
      <c r="O183" s="438">
        <f>+O186</f>
        <v>0</v>
      </c>
      <c r="P183" s="436">
        <f>+P188+P197+P200+P208+P205</f>
        <v>0</v>
      </c>
      <c r="Q183" s="438">
        <f>+Q186</f>
        <v>0</v>
      </c>
      <c r="R183" s="439">
        <f>+N183+P183</f>
        <v>9000000</v>
      </c>
      <c r="S183" s="631" t="s">
        <v>373</v>
      </c>
      <c r="T183" s="632"/>
    </row>
    <row r="184" spans="1:20" ht="47.25" customHeight="1">
      <c r="A184" s="268"/>
      <c r="B184" s="222"/>
      <c r="C184" s="182"/>
      <c r="D184" s="562" t="s">
        <v>129</v>
      </c>
      <c r="E184" s="563"/>
      <c r="F184" s="563"/>
      <c r="G184" s="564"/>
      <c r="H184" s="185"/>
      <c r="I184" s="185"/>
      <c r="J184" s="184"/>
      <c r="K184" s="337"/>
      <c r="L184" s="184"/>
      <c r="M184" s="337"/>
      <c r="N184" s="328"/>
      <c r="O184" s="222"/>
      <c r="P184" s="217"/>
      <c r="Q184" s="222"/>
      <c r="R184" s="529"/>
      <c r="S184" s="594"/>
      <c r="T184" s="595"/>
    </row>
    <row r="185" spans="1:20" ht="60" customHeight="1">
      <c r="A185" s="270"/>
      <c r="B185" s="233"/>
      <c r="C185" s="271"/>
      <c r="D185" s="230"/>
      <c r="E185" s="234"/>
      <c r="F185" s="554" t="s">
        <v>200</v>
      </c>
      <c r="G185" s="555"/>
      <c r="H185" s="335" t="s">
        <v>398</v>
      </c>
      <c r="I185" s="363" t="s">
        <v>399</v>
      </c>
      <c r="J185" s="536">
        <v>0.14335664335664336</v>
      </c>
      <c r="K185" s="363" t="s">
        <v>400</v>
      </c>
      <c r="L185" s="536">
        <v>0.14335664335664336</v>
      </c>
      <c r="M185" s="363" t="s">
        <v>401</v>
      </c>
      <c r="N185" s="329"/>
      <c r="O185" s="233"/>
      <c r="P185" s="235"/>
      <c r="Q185" s="233"/>
      <c r="R185" s="252"/>
      <c r="S185" s="596"/>
      <c r="T185" s="597"/>
    </row>
    <row r="186" spans="1:20" ht="48" customHeight="1">
      <c r="A186" s="24" t="s">
        <v>62</v>
      </c>
      <c r="B186" s="25"/>
      <c r="C186" s="34" t="s">
        <v>6</v>
      </c>
      <c r="D186" s="26"/>
      <c r="E186" s="27"/>
      <c r="F186" s="27"/>
      <c r="G186" s="28"/>
      <c r="H186" s="30"/>
      <c r="I186" s="30"/>
      <c r="J186" s="25"/>
      <c r="K186" s="30"/>
      <c r="L186" s="25"/>
      <c r="M186" s="30"/>
      <c r="N186" s="30">
        <v>8070000</v>
      </c>
      <c r="O186" s="25"/>
      <c r="P186" s="30"/>
      <c r="Q186" s="25"/>
      <c r="R186" s="48">
        <f>+N186+P186</f>
        <v>8070000</v>
      </c>
      <c r="S186" s="633" t="s">
        <v>373</v>
      </c>
      <c r="T186" s="634"/>
    </row>
    <row r="187" spans="1:20" ht="53.25" customHeight="1">
      <c r="A187" s="268"/>
      <c r="B187" s="222"/>
      <c r="C187" s="269"/>
      <c r="D187" s="618" t="s">
        <v>63</v>
      </c>
      <c r="E187" s="619"/>
      <c r="F187" s="619"/>
      <c r="G187" s="620"/>
      <c r="H187" s="217"/>
      <c r="I187" s="217"/>
      <c r="J187" s="222"/>
      <c r="K187" s="217"/>
      <c r="L187" s="222"/>
      <c r="M187" s="217"/>
      <c r="N187" s="217"/>
      <c r="O187" s="222"/>
      <c r="P187" s="217"/>
      <c r="Q187" s="222"/>
      <c r="R187" s="529"/>
      <c r="S187" s="594"/>
      <c r="T187" s="595"/>
    </row>
    <row r="188" spans="1:20" ht="40.5" customHeight="1">
      <c r="A188" s="537"/>
      <c r="B188" s="184"/>
      <c r="C188" s="538"/>
      <c r="D188" s="184"/>
      <c r="E188" s="184"/>
      <c r="F188" s="617" t="s">
        <v>161</v>
      </c>
      <c r="G188" s="661"/>
      <c r="H188" s="534" t="s">
        <v>394</v>
      </c>
      <c r="I188" s="534" t="s">
        <v>395</v>
      </c>
      <c r="J188" s="533" t="s">
        <v>236</v>
      </c>
      <c r="K188" s="534" t="s">
        <v>396</v>
      </c>
      <c r="L188" s="539" t="s">
        <v>15</v>
      </c>
      <c r="M188" s="534" t="s">
        <v>397</v>
      </c>
      <c r="N188" s="337"/>
      <c r="O188" s="184"/>
      <c r="P188" s="337"/>
      <c r="Q188" s="184"/>
      <c r="R188" s="337"/>
      <c r="S188" s="629"/>
      <c r="T188" s="630"/>
    </row>
    <row r="189" spans="1:20" ht="41.25" customHeight="1">
      <c r="A189" s="270"/>
      <c r="B189" s="233"/>
      <c r="C189" s="271"/>
      <c r="D189" s="230"/>
      <c r="E189" s="234"/>
      <c r="F189" s="554" t="s">
        <v>162</v>
      </c>
      <c r="G189" s="625"/>
      <c r="H189" s="336" t="s">
        <v>156</v>
      </c>
      <c r="I189" s="341" t="s">
        <v>156</v>
      </c>
      <c r="J189" s="340" t="s">
        <v>156</v>
      </c>
      <c r="K189" s="341" t="s">
        <v>156</v>
      </c>
      <c r="L189" s="540"/>
      <c r="M189" s="341" t="s">
        <v>156</v>
      </c>
      <c r="N189" s="329"/>
      <c r="O189" s="233"/>
      <c r="P189" s="235"/>
      <c r="Q189" s="233"/>
      <c r="R189" s="252"/>
      <c r="S189" s="596"/>
      <c r="T189" s="597"/>
    </row>
    <row r="190" spans="1:20" ht="78.75" customHeight="1">
      <c r="A190" s="56" t="s">
        <v>284</v>
      </c>
      <c r="B190" s="25"/>
      <c r="C190" s="265" t="s">
        <v>285</v>
      </c>
      <c r="D190" s="26"/>
      <c r="E190" s="27"/>
      <c r="F190" s="27"/>
      <c r="G190" s="28"/>
      <c r="H190" s="330"/>
      <c r="I190" s="330"/>
      <c r="J190" s="331"/>
      <c r="K190" s="330"/>
      <c r="L190" s="331"/>
      <c r="M190" s="330"/>
      <c r="N190" s="30">
        <v>810000</v>
      </c>
      <c r="O190" s="25"/>
      <c r="P190" s="30"/>
      <c r="Q190" s="25"/>
      <c r="R190" s="48">
        <f>+N190+P190</f>
        <v>810000</v>
      </c>
      <c r="S190" s="573" t="s">
        <v>172</v>
      </c>
      <c r="T190" s="574"/>
    </row>
    <row r="191" spans="1:20" ht="66" customHeight="1">
      <c r="A191" s="20"/>
      <c r="B191" s="1"/>
      <c r="C191" s="62"/>
      <c r="D191" s="618" t="s">
        <v>415</v>
      </c>
      <c r="E191" s="619"/>
      <c r="F191" s="619"/>
      <c r="G191" s="620"/>
      <c r="H191" s="13"/>
      <c r="I191" s="13"/>
      <c r="J191" s="1"/>
      <c r="K191" s="13"/>
      <c r="L191" s="1"/>
      <c r="M191" s="13"/>
      <c r="N191" s="13"/>
      <c r="O191" s="1"/>
      <c r="P191" s="13"/>
      <c r="Q191" s="1"/>
      <c r="R191" s="49"/>
      <c r="S191" s="588"/>
      <c r="T191" s="589"/>
    </row>
    <row r="192" spans="1:20" ht="41.25" customHeight="1">
      <c r="A192" s="19"/>
      <c r="B192" s="2"/>
      <c r="C192" s="60"/>
      <c r="D192" s="223"/>
      <c r="E192" s="224"/>
      <c r="F192" s="598" t="s">
        <v>416</v>
      </c>
      <c r="G192" s="599"/>
      <c r="H192" s="481" t="s">
        <v>417</v>
      </c>
      <c r="I192" s="481" t="s">
        <v>418</v>
      </c>
      <c r="J192" s="482"/>
      <c r="K192" s="481" t="s">
        <v>419</v>
      </c>
      <c r="L192" s="482"/>
      <c r="M192" s="481" t="s">
        <v>420</v>
      </c>
      <c r="N192" s="72"/>
      <c r="O192" s="2"/>
      <c r="P192" s="14"/>
      <c r="Q192" s="2"/>
      <c r="R192" s="46"/>
      <c r="S192" s="590"/>
      <c r="T192" s="591"/>
    </row>
    <row r="193" spans="1:25" ht="81.75" customHeight="1">
      <c r="A193" s="56" t="s">
        <v>295</v>
      </c>
      <c r="B193" s="25"/>
      <c r="C193" s="265" t="s">
        <v>294</v>
      </c>
      <c r="D193" s="26"/>
      <c r="E193" s="27"/>
      <c r="F193" s="27"/>
      <c r="G193" s="28"/>
      <c r="H193" s="330"/>
      <c r="I193" s="330"/>
      <c r="J193" s="331"/>
      <c r="K193" s="330"/>
      <c r="L193" s="331"/>
      <c r="M193" s="330"/>
      <c r="N193" s="30">
        <v>120000</v>
      </c>
      <c r="O193" s="25"/>
      <c r="P193" s="30"/>
      <c r="Q193" s="25"/>
      <c r="R193" s="48">
        <f>+N193+P193</f>
        <v>120000</v>
      </c>
      <c r="S193" s="573" t="s">
        <v>373</v>
      </c>
      <c r="T193" s="574"/>
    </row>
    <row r="194" spans="1:25" ht="53.25" customHeight="1">
      <c r="A194" s="20"/>
      <c r="B194" s="1"/>
      <c r="C194" s="62"/>
      <c r="D194" s="618" t="s">
        <v>212</v>
      </c>
      <c r="E194" s="619"/>
      <c r="F194" s="619"/>
      <c r="G194" s="620"/>
      <c r="H194" s="13"/>
      <c r="I194" s="13"/>
      <c r="J194" s="1"/>
      <c r="K194" s="13"/>
      <c r="L194" s="1"/>
      <c r="M194" s="13"/>
      <c r="N194" s="13"/>
      <c r="O194" s="1"/>
      <c r="P194" s="13"/>
      <c r="Q194" s="1"/>
      <c r="R194" s="49"/>
      <c r="S194" s="588"/>
      <c r="T194" s="589"/>
    </row>
    <row r="195" spans="1:25" ht="59.25" customHeight="1">
      <c r="A195" s="19"/>
      <c r="B195" s="2"/>
      <c r="C195" s="60"/>
      <c r="D195" s="467"/>
      <c r="E195" s="468"/>
      <c r="F195" s="598" t="s">
        <v>213</v>
      </c>
      <c r="G195" s="599"/>
      <c r="H195" s="94"/>
      <c r="I195" s="94" t="s">
        <v>261</v>
      </c>
      <c r="J195" s="95"/>
      <c r="K195" s="94"/>
      <c r="L195" s="95"/>
      <c r="M195" s="94"/>
      <c r="N195" s="72"/>
      <c r="O195" s="2"/>
      <c r="P195" s="14"/>
      <c r="Q195" s="2"/>
      <c r="R195" s="46"/>
      <c r="S195" s="590"/>
      <c r="T195" s="591"/>
    </row>
    <row r="196" spans="1:25" ht="26.25" customHeight="1">
      <c r="A196" s="36" t="s">
        <v>51</v>
      </c>
      <c r="B196" s="7"/>
      <c r="C196" s="64" t="s">
        <v>296</v>
      </c>
      <c r="D196" s="8"/>
      <c r="E196" s="9"/>
      <c r="F196" s="9"/>
      <c r="G196" s="10"/>
      <c r="H196" s="11"/>
      <c r="I196" s="11"/>
      <c r="J196" s="7"/>
      <c r="K196" s="11"/>
      <c r="L196" s="7"/>
      <c r="M196" s="11"/>
      <c r="N196" s="436">
        <f>+N201+N204+N207+N212+N217+N223</f>
        <v>31500000</v>
      </c>
      <c r="O196" s="436" t="e">
        <f>+O201+#REF!+O207+O212</f>
        <v>#REF!</v>
      </c>
      <c r="P196" s="436">
        <f>+P201+P204+P207+P217+P212+P223</f>
        <v>0</v>
      </c>
      <c r="Q196" s="436" t="e">
        <f>+Q201+#REF!+Q207+Q212</f>
        <v>#REF!</v>
      </c>
      <c r="R196" s="436">
        <f>+N196+P196</f>
        <v>31500000</v>
      </c>
      <c r="S196" s="639" t="s">
        <v>275</v>
      </c>
      <c r="T196" s="640"/>
    </row>
    <row r="197" spans="1:25" ht="51.75" customHeight="1">
      <c r="A197" s="268"/>
      <c r="B197" s="222"/>
      <c r="C197" s="269"/>
      <c r="D197" s="618" t="s">
        <v>109</v>
      </c>
      <c r="E197" s="619"/>
      <c r="F197" s="619"/>
      <c r="G197" s="620"/>
      <c r="H197" s="217"/>
      <c r="I197" s="217"/>
      <c r="J197" s="222"/>
      <c r="K197" s="217"/>
      <c r="L197" s="222"/>
      <c r="M197" s="217"/>
      <c r="N197" s="217"/>
      <c r="O197" s="222"/>
      <c r="P197" s="217"/>
      <c r="Q197" s="222"/>
      <c r="R197" s="529"/>
      <c r="S197" s="594"/>
      <c r="T197" s="595"/>
    </row>
    <row r="198" spans="1:25" ht="51.75" customHeight="1">
      <c r="A198" s="541"/>
      <c r="B198" s="186"/>
      <c r="C198" s="489"/>
      <c r="D198" s="526"/>
      <c r="E198" s="527"/>
      <c r="F198" s="598" t="s">
        <v>110</v>
      </c>
      <c r="G198" s="612"/>
      <c r="H198" s="542" t="s">
        <v>402</v>
      </c>
      <c r="I198" s="542" t="s">
        <v>402</v>
      </c>
      <c r="J198" s="510"/>
      <c r="K198" s="542" t="s">
        <v>402</v>
      </c>
      <c r="L198" s="510"/>
      <c r="M198" s="542" t="s">
        <v>402</v>
      </c>
      <c r="N198" s="337"/>
      <c r="O198" s="186"/>
      <c r="P198" s="185"/>
      <c r="Q198" s="186"/>
      <c r="R198" s="530"/>
      <c r="S198" s="629"/>
      <c r="T198" s="630"/>
    </row>
    <row r="199" spans="1:25" ht="51.75" customHeight="1">
      <c r="A199" s="541"/>
      <c r="B199" s="186"/>
      <c r="C199" s="489"/>
      <c r="D199" s="610" t="s">
        <v>187</v>
      </c>
      <c r="E199" s="611"/>
      <c r="F199" s="611"/>
      <c r="G199" s="612"/>
      <c r="H199" s="185"/>
      <c r="I199" s="185"/>
      <c r="J199" s="184"/>
      <c r="K199" s="337"/>
      <c r="L199" s="184"/>
      <c r="M199" s="337"/>
      <c r="N199" s="337"/>
      <c r="O199" s="186"/>
      <c r="P199" s="185"/>
      <c r="Q199" s="186"/>
      <c r="R199" s="530"/>
      <c r="S199" s="629"/>
      <c r="T199" s="630"/>
    </row>
    <row r="200" spans="1:25" ht="58.5" customHeight="1">
      <c r="A200" s="270"/>
      <c r="B200" s="233"/>
      <c r="C200" s="271"/>
      <c r="D200" s="526"/>
      <c r="E200" s="527"/>
      <c r="F200" s="732" t="s">
        <v>188</v>
      </c>
      <c r="G200" s="774"/>
      <c r="H200" s="336" t="s">
        <v>403</v>
      </c>
      <c r="I200" s="336" t="s">
        <v>403</v>
      </c>
      <c r="J200" s="336" t="s">
        <v>242</v>
      </c>
      <c r="K200" s="336" t="s">
        <v>403</v>
      </c>
      <c r="L200" s="160"/>
      <c r="M200" s="336" t="s">
        <v>403</v>
      </c>
      <c r="N200" s="235"/>
      <c r="O200" s="233"/>
      <c r="P200" s="235"/>
      <c r="Q200" s="233"/>
      <c r="R200" s="252"/>
      <c r="S200" s="596"/>
      <c r="T200" s="597"/>
    </row>
    <row r="201" spans="1:25" ht="49.5" hidden="1" customHeight="1">
      <c r="A201" s="107" t="s">
        <v>130</v>
      </c>
      <c r="B201" s="74"/>
      <c r="C201" s="112" t="s">
        <v>6</v>
      </c>
      <c r="D201" s="113"/>
      <c r="E201" s="114"/>
      <c r="F201" s="114"/>
      <c r="G201" s="115"/>
      <c r="H201" s="75"/>
      <c r="I201" s="75"/>
      <c r="J201" s="74"/>
      <c r="K201" s="75"/>
      <c r="L201" s="74"/>
      <c r="M201" s="75"/>
      <c r="N201" s="75"/>
      <c r="O201" s="74"/>
      <c r="P201" s="75"/>
      <c r="Q201" s="74"/>
      <c r="R201" s="111">
        <f>+N201+P201</f>
        <v>0</v>
      </c>
      <c r="S201" s="565" t="s">
        <v>328</v>
      </c>
      <c r="T201" s="600"/>
      <c r="X201" s="643"/>
      <c r="Y201" s="644"/>
    </row>
    <row r="202" spans="1:25" ht="54" hidden="1" customHeight="1">
      <c r="A202" s="20"/>
      <c r="B202" s="1"/>
      <c r="C202" s="62"/>
      <c r="D202" s="583" t="s">
        <v>132</v>
      </c>
      <c r="E202" s="662"/>
      <c r="F202" s="662"/>
      <c r="G202" s="663"/>
      <c r="H202" s="13"/>
      <c r="I202" s="13"/>
      <c r="J202" s="3"/>
      <c r="K202" s="12"/>
      <c r="L202" s="3"/>
      <c r="M202" s="12"/>
      <c r="N202" s="12"/>
      <c r="O202" s="1"/>
      <c r="P202" s="13"/>
      <c r="Q202" s="1"/>
      <c r="R202" s="49"/>
      <c r="S202" s="621"/>
      <c r="T202" s="622"/>
    </row>
    <row r="203" spans="1:25" ht="82.5" hidden="1" customHeight="1">
      <c r="A203" s="18"/>
      <c r="B203" s="2"/>
      <c r="C203" s="60"/>
      <c r="D203" s="15"/>
      <c r="E203" s="16"/>
      <c r="F203" s="635" t="s">
        <v>301</v>
      </c>
      <c r="G203" s="636"/>
      <c r="H203" s="336" t="s">
        <v>286</v>
      </c>
      <c r="I203" s="336" t="s">
        <v>286</v>
      </c>
      <c r="J203" s="340" t="s">
        <v>201</v>
      </c>
      <c r="K203" s="341" t="s">
        <v>286</v>
      </c>
      <c r="L203" s="340" t="s">
        <v>202</v>
      </c>
      <c r="M203" s="341" t="s">
        <v>286</v>
      </c>
      <c r="N203" s="132"/>
      <c r="O203" s="2"/>
      <c r="P203" s="14"/>
      <c r="Q203" s="2"/>
      <c r="R203" s="46"/>
      <c r="S203" s="623"/>
      <c r="T203" s="624"/>
    </row>
    <row r="204" spans="1:25" ht="62.25" customHeight="1">
      <c r="A204" s="107" t="s">
        <v>297</v>
      </c>
      <c r="B204" s="74"/>
      <c r="C204" s="112" t="s">
        <v>4</v>
      </c>
      <c r="D204" s="113"/>
      <c r="E204" s="114"/>
      <c r="F204" s="114"/>
      <c r="G204" s="115"/>
      <c r="H204" s="75"/>
      <c r="I204" s="75"/>
      <c r="J204" s="74"/>
      <c r="K204" s="75"/>
      <c r="L204" s="74"/>
      <c r="M204" s="75"/>
      <c r="N204" s="75">
        <v>17500000</v>
      </c>
      <c r="O204" s="74"/>
      <c r="P204" s="75"/>
      <c r="Q204" s="74"/>
      <c r="R204" s="111">
        <f>+N204+P204</f>
        <v>17500000</v>
      </c>
      <c r="S204" s="565" t="s">
        <v>168</v>
      </c>
      <c r="T204" s="600"/>
      <c r="U204" s="220"/>
      <c r="V204" s="220"/>
      <c r="W204" s="220"/>
      <c r="X204" s="220"/>
    </row>
    <row r="205" spans="1:25" ht="62.25" customHeight="1">
      <c r="A205" s="268"/>
      <c r="B205" s="222"/>
      <c r="C205" s="269"/>
      <c r="D205" s="645" t="s">
        <v>355</v>
      </c>
      <c r="E205" s="646"/>
      <c r="F205" s="646"/>
      <c r="G205" s="647"/>
      <c r="H205" s="185"/>
      <c r="I205" s="185"/>
      <c r="J205" s="184"/>
      <c r="K205" s="337"/>
      <c r="L205" s="184"/>
      <c r="M205" s="337"/>
      <c r="N205" s="328"/>
      <c r="O205" s="222"/>
      <c r="P205" s="217"/>
      <c r="Q205" s="222"/>
      <c r="R205" s="529"/>
      <c r="S205" s="594"/>
      <c r="T205" s="595"/>
    </row>
    <row r="206" spans="1:25" ht="62.25" customHeight="1">
      <c r="A206" s="541"/>
      <c r="B206" s="186"/>
      <c r="C206" s="182"/>
      <c r="D206" s="230"/>
      <c r="E206" s="234"/>
      <c r="F206" s="554" t="s">
        <v>356</v>
      </c>
      <c r="G206" s="555"/>
      <c r="H206" s="336" t="s">
        <v>404</v>
      </c>
      <c r="I206" s="336" t="s">
        <v>404</v>
      </c>
      <c r="J206" s="543"/>
      <c r="K206" s="341" t="s">
        <v>404</v>
      </c>
      <c r="L206" s="340" t="s">
        <v>243</v>
      </c>
      <c r="M206" s="341" t="s">
        <v>404</v>
      </c>
      <c r="N206" s="337"/>
      <c r="O206" s="186"/>
      <c r="P206" s="185"/>
      <c r="Q206" s="186"/>
      <c r="R206" s="530"/>
      <c r="S206" s="596"/>
      <c r="T206" s="597"/>
    </row>
    <row r="207" spans="1:25" ht="41.25" customHeight="1">
      <c r="A207" s="24" t="s">
        <v>289</v>
      </c>
      <c r="B207" s="25"/>
      <c r="C207" s="34" t="s">
        <v>290</v>
      </c>
      <c r="D207" s="26"/>
      <c r="E207" s="27"/>
      <c r="F207" s="27"/>
      <c r="G207" s="28"/>
      <c r="H207" s="330"/>
      <c r="I207" s="330"/>
      <c r="J207" s="331"/>
      <c r="K207" s="330"/>
      <c r="L207" s="331"/>
      <c r="M207" s="330"/>
      <c r="N207" s="30">
        <v>1000000</v>
      </c>
      <c r="O207" s="25"/>
      <c r="P207" s="30">
        <v>0</v>
      </c>
      <c r="Q207" s="25"/>
      <c r="R207" s="48">
        <f>+N207+P207</f>
        <v>1000000</v>
      </c>
      <c r="S207" s="579" t="s">
        <v>140</v>
      </c>
      <c r="T207" s="580"/>
      <c r="U207" s="220"/>
    </row>
    <row r="208" spans="1:25" ht="88.5" customHeight="1">
      <c r="A208" s="20"/>
      <c r="B208" s="1"/>
      <c r="C208" s="62"/>
      <c r="D208" s="645" t="s">
        <v>64</v>
      </c>
      <c r="E208" s="666"/>
      <c r="F208" s="666"/>
      <c r="G208" s="667"/>
      <c r="H208" s="217"/>
      <c r="I208" s="217"/>
      <c r="J208" s="222"/>
      <c r="K208" s="217"/>
      <c r="L208" s="222"/>
      <c r="M208" s="217"/>
      <c r="N208" s="217"/>
      <c r="O208" s="222"/>
      <c r="P208" s="217"/>
      <c r="Q208" s="222"/>
      <c r="R208" s="529"/>
      <c r="S208" s="594"/>
      <c r="T208" s="595"/>
    </row>
    <row r="209" spans="1:20" ht="88.5" customHeight="1">
      <c r="A209" s="18"/>
      <c r="B209" s="2"/>
      <c r="C209" s="60"/>
      <c r="D209" s="524"/>
      <c r="E209" s="525"/>
      <c r="F209" s="617" t="s">
        <v>65</v>
      </c>
      <c r="G209" s="661"/>
      <c r="H209" s="185">
        <v>8</v>
      </c>
      <c r="I209" s="185">
        <v>8</v>
      </c>
      <c r="J209" s="186"/>
      <c r="K209" s="185">
        <v>8</v>
      </c>
      <c r="L209" s="186"/>
      <c r="M209" s="185">
        <v>8</v>
      </c>
      <c r="N209" s="185"/>
      <c r="O209" s="186"/>
      <c r="P209" s="185"/>
      <c r="Q209" s="186"/>
      <c r="R209" s="530"/>
      <c r="S209" s="629"/>
      <c r="T209" s="630"/>
    </row>
    <row r="210" spans="1:20" ht="88.5" customHeight="1">
      <c r="A210" s="18"/>
      <c r="B210" s="2"/>
      <c r="C210" s="60"/>
      <c r="D210" s="524"/>
      <c r="E210" s="525"/>
      <c r="F210" s="617" t="s">
        <v>165</v>
      </c>
      <c r="G210" s="661"/>
      <c r="H210" s="185">
        <v>450</v>
      </c>
      <c r="I210" s="185">
        <v>450</v>
      </c>
      <c r="J210" s="186"/>
      <c r="K210" s="185">
        <v>450</v>
      </c>
      <c r="L210" s="186"/>
      <c r="M210" s="185">
        <v>450</v>
      </c>
      <c r="N210" s="185"/>
      <c r="O210" s="186"/>
      <c r="P210" s="185"/>
      <c r="Q210" s="186"/>
      <c r="R210" s="530"/>
      <c r="S210" s="629"/>
      <c r="T210" s="630"/>
    </row>
    <row r="211" spans="1:20" ht="55.5" customHeight="1">
      <c r="A211" s="19"/>
      <c r="B211" s="5"/>
      <c r="C211" s="61"/>
      <c r="D211" s="230"/>
      <c r="E211" s="234"/>
      <c r="F211" s="554" t="s">
        <v>166</v>
      </c>
      <c r="G211" s="625"/>
      <c r="H211" s="231">
        <v>20</v>
      </c>
      <c r="I211" s="231">
        <v>20</v>
      </c>
      <c r="J211" s="544"/>
      <c r="K211" s="231">
        <v>20</v>
      </c>
      <c r="L211" s="544"/>
      <c r="M211" s="231">
        <v>20</v>
      </c>
      <c r="N211" s="235"/>
      <c r="O211" s="233"/>
      <c r="P211" s="235"/>
      <c r="Q211" s="233"/>
      <c r="R211" s="252"/>
      <c r="S211" s="596"/>
      <c r="T211" s="597"/>
    </row>
    <row r="212" spans="1:20" ht="67.5" customHeight="1">
      <c r="A212" s="24" t="s">
        <v>287</v>
      </c>
      <c r="B212" s="25"/>
      <c r="C212" s="34" t="s">
        <v>288</v>
      </c>
      <c r="D212" s="26"/>
      <c r="E212" s="27"/>
      <c r="F212" s="27"/>
      <c r="G212" s="28"/>
      <c r="H212" s="30"/>
      <c r="I212" s="30"/>
      <c r="J212" s="25"/>
      <c r="K212" s="30"/>
      <c r="L212" s="25"/>
      <c r="M212" s="30"/>
      <c r="N212" s="30">
        <v>6500000</v>
      </c>
      <c r="O212" s="25"/>
      <c r="P212" s="30"/>
      <c r="Q212" s="25"/>
      <c r="R212" s="48">
        <f>+N212+P212</f>
        <v>6500000</v>
      </c>
      <c r="S212" s="579" t="s">
        <v>167</v>
      </c>
      <c r="T212" s="580"/>
    </row>
    <row r="213" spans="1:20" ht="48.75" customHeight="1">
      <c r="A213" s="20"/>
      <c r="B213" s="1"/>
      <c r="C213" s="62"/>
      <c r="D213" s="583" t="s">
        <v>131</v>
      </c>
      <c r="E213" s="584"/>
      <c r="F213" s="584"/>
      <c r="G213" s="585"/>
      <c r="H213" s="13"/>
      <c r="I213" s="13"/>
      <c r="J213" s="1"/>
      <c r="K213" s="13"/>
      <c r="L213" s="1"/>
      <c r="M213" s="49"/>
      <c r="N213" s="517"/>
      <c r="O213" s="368"/>
      <c r="P213" s="13"/>
      <c r="Q213" s="1"/>
      <c r="R213" s="49"/>
      <c r="S213" s="621"/>
      <c r="T213" s="622"/>
    </row>
    <row r="214" spans="1:20" ht="63" customHeight="1">
      <c r="A214" s="19"/>
      <c r="B214" s="5"/>
      <c r="C214" s="61"/>
      <c r="D214" s="4"/>
      <c r="E214" s="3"/>
      <c r="F214" s="581" t="s">
        <v>203</v>
      </c>
      <c r="G214" s="582"/>
      <c r="H214" s="227">
        <v>530</v>
      </c>
      <c r="I214" s="227">
        <v>530</v>
      </c>
      <c r="J214" s="228"/>
      <c r="K214" s="227">
        <v>530</v>
      </c>
      <c r="L214" s="228"/>
      <c r="M214" s="227">
        <v>530</v>
      </c>
      <c r="N214" s="91"/>
      <c r="O214" s="5"/>
      <c r="P214" s="6"/>
      <c r="Q214" s="5"/>
      <c r="R214" s="47"/>
      <c r="S214" s="623"/>
      <c r="T214" s="624"/>
    </row>
    <row r="215" spans="1:20" ht="63" customHeight="1">
      <c r="A215" s="19"/>
      <c r="B215" s="5"/>
      <c r="C215" s="61"/>
      <c r="D215" s="583" t="s">
        <v>355</v>
      </c>
      <c r="E215" s="584"/>
      <c r="F215" s="584"/>
      <c r="G215" s="585"/>
      <c r="H215" s="501"/>
      <c r="I215" s="227"/>
      <c r="J215" s="228"/>
      <c r="K215" s="227"/>
      <c r="L215" s="228"/>
      <c r="M215" s="227"/>
      <c r="N215" s="91"/>
      <c r="O215" s="5"/>
      <c r="P215" s="6"/>
      <c r="Q215" s="5"/>
      <c r="R215" s="47"/>
      <c r="S215" s="499"/>
      <c r="T215" s="500"/>
    </row>
    <row r="216" spans="1:20" ht="63" customHeight="1">
      <c r="A216" s="19"/>
      <c r="B216" s="5"/>
      <c r="C216" s="61"/>
      <c r="D216" s="4"/>
      <c r="E216" s="3"/>
      <c r="F216" s="581" t="s">
        <v>357</v>
      </c>
      <c r="G216" s="582"/>
      <c r="H216" s="501">
        <v>100</v>
      </c>
      <c r="I216" s="227">
        <v>100</v>
      </c>
      <c r="J216" s="228"/>
      <c r="K216" s="227">
        <v>100</v>
      </c>
      <c r="L216" s="228"/>
      <c r="M216" s="227">
        <v>100</v>
      </c>
      <c r="N216" s="91"/>
      <c r="O216" s="5"/>
      <c r="P216" s="6"/>
      <c r="Q216" s="5"/>
      <c r="R216" s="47"/>
      <c r="S216" s="499"/>
      <c r="T216" s="500"/>
    </row>
    <row r="217" spans="1:20" ht="48.75" customHeight="1">
      <c r="A217" s="56" t="s">
        <v>298</v>
      </c>
      <c r="B217" s="51"/>
      <c r="C217" s="400" t="s">
        <v>332</v>
      </c>
      <c r="D217" s="114"/>
      <c r="E217" s="53"/>
      <c r="F217" s="67"/>
      <c r="G217" s="68"/>
      <c r="H217" s="401"/>
      <c r="I217" s="402"/>
      <c r="J217" s="403"/>
      <c r="K217" s="402"/>
      <c r="L217" s="403"/>
      <c r="M217" s="402"/>
      <c r="N217" s="75">
        <v>2000000</v>
      </c>
      <c r="O217" s="74"/>
      <c r="P217" s="75"/>
      <c r="Q217" s="51"/>
      <c r="R217" s="111">
        <f>+N217+P217</f>
        <v>2000000</v>
      </c>
      <c r="S217" s="579" t="s">
        <v>245</v>
      </c>
      <c r="T217" s="580"/>
    </row>
    <row r="218" spans="1:20" ht="51" customHeight="1">
      <c r="A218" s="345"/>
      <c r="B218" s="3"/>
      <c r="C218" s="318"/>
      <c r="D218" s="567" t="s">
        <v>142</v>
      </c>
      <c r="E218" s="568"/>
      <c r="F218" s="568"/>
      <c r="G218" s="569"/>
      <c r="H218" s="347"/>
      <c r="I218" s="347"/>
      <c r="J218" s="343"/>
      <c r="K218" s="349"/>
      <c r="L218" s="343"/>
      <c r="M218" s="351"/>
      <c r="N218" s="13"/>
      <c r="O218" s="3"/>
      <c r="P218" s="12"/>
      <c r="Q218" s="3"/>
      <c r="R218" s="12"/>
      <c r="S218" s="344"/>
      <c r="T218" s="353"/>
    </row>
    <row r="219" spans="1:20" ht="38.25" customHeight="1">
      <c r="A219" s="346"/>
      <c r="B219" s="3"/>
      <c r="C219" s="133"/>
      <c r="D219" s="780" t="s">
        <v>143</v>
      </c>
      <c r="E219" s="781"/>
      <c r="F219" s="781"/>
      <c r="G219" s="782"/>
      <c r="H219" s="348">
        <v>5</v>
      </c>
      <c r="I219" s="348">
        <v>5</v>
      </c>
      <c r="J219" s="343"/>
      <c r="K219" s="350">
        <v>5</v>
      </c>
      <c r="L219" s="343"/>
      <c r="M219" s="352">
        <v>5</v>
      </c>
      <c r="N219" s="14"/>
      <c r="O219" s="3"/>
      <c r="P219" s="132"/>
      <c r="Q219" s="3"/>
      <c r="R219" s="132"/>
      <c r="S219" s="275"/>
      <c r="T219" s="219"/>
    </row>
    <row r="220" spans="1:20" ht="55.5" hidden="1" customHeight="1" thickBot="1">
      <c r="A220" s="199"/>
      <c r="B220" s="200"/>
      <c r="C220" s="201"/>
      <c r="D220" s="202"/>
      <c r="E220" s="203"/>
      <c r="F220" s="203"/>
      <c r="G220" s="204"/>
      <c r="H220" s="205"/>
      <c r="I220" s="205"/>
      <c r="J220" s="206"/>
      <c r="K220" s="207"/>
      <c r="L220" s="206"/>
      <c r="M220" s="207"/>
      <c r="N220" s="208"/>
      <c r="O220" s="209"/>
      <c r="P220" s="210"/>
      <c r="Q220" s="211"/>
      <c r="R220" s="342"/>
      <c r="S220" s="648"/>
      <c r="T220" s="649"/>
    </row>
    <row r="221" spans="1:20" ht="63" hidden="1" customHeight="1" thickBot="1">
      <c r="A221" s="137"/>
      <c r="B221" s="5"/>
      <c r="C221" s="61"/>
      <c r="D221" s="777"/>
      <c r="E221" s="778"/>
      <c r="F221" s="778"/>
      <c r="G221" s="779"/>
      <c r="H221" s="17"/>
      <c r="I221" s="17"/>
      <c r="J221" s="165"/>
      <c r="K221" s="166"/>
      <c r="L221" s="165"/>
      <c r="M221" s="166"/>
      <c r="N221" s="6"/>
      <c r="O221" s="16"/>
      <c r="P221" s="167"/>
      <c r="Q221" s="155"/>
      <c r="R221" s="47"/>
      <c r="S221" s="194"/>
      <c r="T221" s="195"/>
    </row>
    <row r="222" spans="1:20" ht="57.75" hidden="1" customHeight="1" thickBot="1">
      <c r="A222" s="137"/>
      <c r="B222" s="5"/>
      <c r="C222" s="61"/>
      <c r="D222" s="570"/>
      <c r="E222" s="571"/>
      <c r="F222" s="571"/>
      <c r="G222" s="572"/>
      <c r="H222" s="17"/>
      <c r="I222" s="212"/>
      <c r="J222" s="165"/>
      <c r="K222" s="213"/>
      <c r="L222" s="165"/>
      <c r="M222" s="213"/>
      <c r="N222" s="6"/>
      <c r="O222" s="16"/>
      <c r="P222" s="167"/>
      <c r="Q222" s="155"/>
      <c r="R222" s="47"/>
      <c r="S222" s="277"/>
      <c r="T222" s="276"/>
    </row>
    <row r="223" spans="1:20" ht="57.75" customHeight="1">
      <c r="A223" s="369" t="s">
        <v>299</v>
      </c>
      <c r="B223" s="290"/>
      <c r="C223" s="404" t="s">
        <v>333</v>
      </c>
      <c r="D223" s="405"/>
      <c r="E223" s="300"/>
      <c r="F223" s="311"/>
      <c r="G223" s="312"/>
      <c r="H223" s="406"/>
      <c r="I223" s="407"/>
      <c r="J223" s="408"/>
      <c r="K223" s="407"/>
      <c r="L223" s="408"/>
      <c r="M223" s="407"/>
      <c r="N223" s="338">
        <v>4500000</v>
      </c>
      <c r="O223" s="339"/>
      <c r="P223" s="338"/>
      <c r="Q223" s="290"/>
      <c r="R223" s="387">
        <f>+N223+P223</f>
        <v>4500000</v>
      </c>
      <c r="S223" s="565" t="s">
        <v>245</v>
      </c>
      <c r="T223" s="566"/>
    </row>
    <row r="224" spans="1:20" ht="57.75" customHeight="1">
      <c r="A224" s="345"/>
      <c r="B224" s="293"/>
      <c r="C224" s="318"/>
      <c r="D224" s="567" t="s">
        <v>142</v>
      </c>
      <c r="E224" s="568"/>
      <c r="F224" s="568"/>
      <c r="G224" s="569"/>
      <c r="H224" s="347"/>
      <c r="I224" s="347"/>
      <c r="J224" s="354"/>
      <c r="K224" s="351"/>
      <c r="L224" s="354"/>
      <c r="M224" s="351"/>
      <c r="N224" s="13"/>
      <c r="O224" s="293"/>
      <c r="P224" s="12"/>
      <c r="Q224" s="293"/>
      <c r="R224" s="12"/>
      <c r="S224" s="355"/>
      <c r="T224" s="353"/>
    </row>
    <row r="225" spans="1:24" ht="57.75" customHeight="1">
      <c r="A225" s="346"/>
      <c r="B225" s="16"/>
      <c r="C225" s="319"/>
      <c r="D225" s="570" t="s">
        <v>143</v>
      </c>
      <c r="E225" s="571"/>
      <c r="F225" s="571"/>
      <c r="G225" s="572"/>
      <c r="H225" s="17">
        <v>30</v>
      </c>
      <c r="I225" s="17">
        <v>30</v>
      </c>
      <c r="J225" s="165"/>
      <c r="K225" s="166">
        <v>30</v>
      </c>
      <c r="L225" s="165"/>
      <c r="M225" s="166">
        <v>30</v>
      </c>
      <c r="N225" s="6"/>
      <c r="O225" s="16"/>
      <c r="P225" s="167"/>
      <c r="Q225" s="16"/>
      <c r="R225" s="167"/>
      <c r="S225" s="296"/>
      <c r="T225" s="287"/>
    </row>
    <row r="226" spans="1:24" ht="38.25" customHeight="1">
      <c r="A226" s="152" t="s">
        <v>52</v>
      </c>
      <c r="B226" s="148"/>
      <c r="C226" s="141" t="s">
        <v>10</v>
      </c>
      <c r="D226" s="144"/>
      <c r="E226" s="145"/>
      <c r="F226" s="145"/>
      <c r="G226" s="146"/>
      <c r="H226" s="147"/>
      <c r="I226" s="147"/>
      <c r="J226" s="148"/>
      <c r="K226" s="147"/>
      <c r="L226" s="148"/>
      <c r="M226" s="147"/>
      <c r="N226" s="438">
        <f>+N229</f>
        <v>7700000</v>
      </c>
      <c r="O226" s="438" t="e">
        <f>+O229+#REF!</f>
        <v>#REF!</v>
      </c>
      <c r="P226" s="438">
        <f>+P229</f>
        <v>0</v>
      </c>
      <c r="Q226" s="438" t="e">
        <f>+Q229+#REF!</f>
        <v>#REF!</v>
      </c>
      <c r="R226" s="440">
        <f>+R229</f>
        <v>7700000</v>
      </c>
      <c r="S226" s="615" t="s">
        <v>163</v>
      </c>
      <c r="T226" s="616"/>
    </row>
    <row r="227" spans="1:24" ht="42" customHeight="1">
      <c r="A227" s="268"/>
      <c r="B227" s="222"/>
      <c r="C227" s="269"/>
      <c r="D227" s="645" t="s">
        <v>392</v>
      </c>
      <c r="E227" s="666"/>
      <c r="F227" s="666"/>
      <c r="G227" s="667"/>
      <c r="H227" s="217"/>
      <c r="I227" s="217"/>
      <c r="J227" s="222"/>
      <c r="K227" s="217"/>
      <c r="L227" s="222"/>
      <c r="M227" s="217"/>
      <c r="N227" s="217"/>
      <c r="O227" s="222"/>
      <c r="P227" s="217"/>
      <c r="Q227" s="222"/>
      <c r="R227" s="529"/>
      <c r="S227" s="654"/>
      <c r="T227" s="655"/>
    </row>
    <row r="228" spans="1:24" ht="41.25" customHeight="1">
      <c r="A228" s="270"/>
      <c r="B228" s="233"/>
      <c r="C228" s="271"/>
      <c r="D228" s="230"/>
      <c r="E228" s="234"/>
      <c r="F228" s="554" t="s">
        <v>358</v>
      </c>
      <c r="G228" s="555"/>
      <c r="H228" s="545">
        <v>2</v>
      </c>
      <c r="I228" s="545">
        <v>2</v>
      </c>
      <c r="J228" s="546"/>
      <c r="K228" s="545">
        <v>1</v>
      </c>
      <c r="L228" s="546"/>
      <c r="M228" s="545">
        <v>1</v>
      </c>
      <c r="N228" s="235"/>
      <c r="O228" s="233"/>
      <c r="P228" s="235"/>
      <c r="Q228" s="233"/>
      <c r="R228" s="252"/>
      <c r="S228" s="656"/>
      <c r="T228" s="657"/>
    </row>
    <row r="229" spans="1:24" ht="75.75" customHeight="1">
      <c r="A229" s="24" t="s">
        <v>66</v>
      </c>
      <c r="B229" s="25"/>
      <c r="C229" s="34" t="s">
        <v>6</v>
      </c>
      <c r="D229" s="26"/>
      <c r="E229" s="27"/>
      <c r="F229" s="27"/>
      <c r="G229" s="28"/>
      <c r="H229" s="30"/>
      <c r="I229" s="30"/>
      <c r="J229" s="25"/>
      <c r="K229" s="30"/>
      <c r="L229" s="25"/>
      <c r="M229" s="30"/>
      <c r="N229" s="30">
        <v>7700000</v>
      </c>
      <c r="O229" s="25"/>
      <c r="P229" s="30"/>
      <c r="Q229" s="25"/>
      <c r="R229" s="48">
        <f>SUM(N229:Q229)</f>
        <v>7700000</v>
      </c>
      <c r="S229" s="573" t="s">
        <v>164</v>
      </c>
      <c r="T229" s="773"/>
    </row>
    <row r="230" spans="1:24" ht="47.25" customHeight="1">
      <c r="A230" s="268"/>
      <c r="B230" s="222"/>
      <c r="C230" s="269"/>
      <c r="D230" s="645" t="s">
        <v>393</v>
      </c>
      <c r="E230" s="666"/>
      <c r="F230" s="666"/>
      <c r="G230" s="667"/>
      <c r="H230" s="217"/>
      <c r="I230" s="217"/>
      <c r="J230" s="222"/>
      <c r="K230" s="217"/>
      <c r="L230" s="222"/>
      <c r="M230" s="217"/>
      <c r="N230" s="217"/>
      <c r="O230" s="222"/>
      <c r="P230" s="217"/>
      <c r="Q230" s="222"/>
      <c r="R230" s="529"/>
      <c r="S230" s="654"/>
      <c r="T230" s="655"/>
    </row>
    <row r="231" spans="1:24" ht="81" customHeight="1">
      <c r="A231" s="270"/>
      <c r="B231" s="233"/>
      <c r="C231" s="271"/>
      <c r="D231" s="230"/>
      <c r="E231" s="234"/>
      <c r="F231" s="554" t="s">
        <v>359</v>
      </c>
      <c r="G231" s="555"/>
      <c r="H231" s="545">
        <v>6</v>
      </c>
      <c r="I231" s="545">
        <v>4</v>
      </c>
      <c r="J231" s="546"/>
      <c r="K231" s="545">
        <v>2</v>
      </c>
      <c r="L231" s="546"/>
      <c r="M231" s="545">
        <v>2</v>
      </c>
      <c r="N231" s="235"/>
      <c r="O231" s="233"/>
      <c r="P231" s="235"/>
      <c r="Q231" s="233"/>
      <c r="R231" s="252"/>
      <c r="S231" s="656"/>
      <c r="T231" s="657"/>
    </row>
    <row r="232" spans="1:24" ht="54" hidden="1" customHeight="1">
      <c r="A232" s="24"/>
      <c r="B232" s="25"/>
      <c r="C232" s="34"/>
      <c r="D232" s="26"/>
      <c r="E232" s="27"/>
      <c r="F232" s="27"/>
      <c r="G232" s="28"/>
      <c r="H232" s="30"/>
      <c r="I232" s="30"/>
      <c r="J232" s="25"/>
      <c r="K232" s="30"/>
      <c r="L232" s="25"/>
      <c r="M232" s="30"/>
      <c r="N232" s="30"/>
      <c r="O232" s="25"/>
      <c r="P232" s="30"/>
      <c r="Q232" s="25"/>
      <c r="R232" s="48"/>
      <c r="S232" s="573"/>
      <c r="T232" s="773"/>
    </row>
    <row r="233" spans="1:24" ht="54" hidden="1" customHeight="1">
      <c r="A233" s="20"/>
      <c r="B233" s="1"/>
      <c r="C233" s="62"/>
      <c r="D233" s="583"/>
      <c r="E233" s="584"/>
      <c r="F233" s="584"/>
      <c r="G233" s="585"/>
      <c r="H233" s="13"/>
      <c r="I233" s="13"/>
      <c r="J233" s="1"/>
      <c r="K233" s="13"/>
      <c r="L233" s="1"/>
      <c r="M233" s="13"/>
      <c r="N233" s="13"/>
      <c r="O233" s="1"/>
      <c r="P233" s="13"/>
      <c r="Q233" s="1"/>
      <c r="R233" s="49"/>
      <c r="S233" s="792"/>
      <c r="T233" s="793"/>
    </row>
    <row r="234" spans="1:24" ht="54" hidden="1" customHeight="1">
      <c r="A234" s="19"/>
      <c r="B234" s="5"/>
      <c r="C234" s="61"/>
      <c r="D234" s="15"/>
      <c r="E234" s="16"/>
      <c r="F234" s="635"/>
      <c r="G234" s="636"/>
      <c r="H234" s="225"/>
      <c r="I234" s="225"/>
      <c r="J234" s="226"/>
      <c r="K234" s="225"/>
      <c r="L234" s="226"/>
      <c r="M234" s="225"/>
      <c r="N234" s="6"/>
      <c r="O234" s="5"/>
      <c r="P234" s="6"/>
      <c r="Q234" s="5"/>
      <c r="R234" s="47"/>
      <c r="S234" s="794"/>
      <c r="T234" s="795"/>
    </row>
    <row r="235" spans="1:24" ht="89.25" customHeight="1">
      <c r="A235" s="35" t="s">
        <v>53</v>
      </c>
      <c r="B235" s="7"/>
      <c r="C235" s="64" t="s">
        <v>11</v>
      </c>
      <c r="D235" s="8"/>
      <c r="E235" s="9"/>
      <c r="F235" s="9"/>
      <c r="G235" s="10"/>
      <c r="H235" s="11"/>
      <c r="I235" s="11"/>
      <c r="J235" s="7"/>
      <c r="K235" s="11"/>
      <c r="L235" s="7"/>
      <c r="M235" s="11"/>
      <c r="N235" s="436">
        <f>+N238+N242+N247+N250+N255+N258+N263+N267+N269+N271+N273+N275</f>
        <v>59041900</v>
      </c>
      <c r="O235" s="436">
        <f>+O238+O242+O247+O255+O261</f>
        <v>0</v>
      </c>
      <c r="P235" s="436">
        <f>+P238+P242+P247+P250+P255+P258+P263+P267+P269+P271+P273</f>
        <v>3069100</v>
      </c>
      <c r="Q235" s="436">
        <f>+Q238+Q242+Q247+Q250+Q255+Q258+Q261+Q263+Q265+Q269</f>
        <v>0</v>
      </c>
      <c r="R235" s="441">
        <f>+N235+P235</f>
        <v>62111000</v>
      </c>
      <c r="S235" s="615" t="s">
        <v>329</v>
      </c>
      <c r="T235" s="616"/>
    </row>
    <row r="236" spans="1:24" ht="45" customHeight="1">
      <c r="A236" s="20"/>
      <c r="B236" s="1"/>
      <c r="C236" s="62"/>
      <c r="D236" s="583" t="s">
        <v>95</v>
      </c>
      <c r="E236" s="584"/>
      <c r="F236" s="584"/>
      <c r="G236" s="585"/>
      <c r="H236" s="13"/>
      <c r="I236" s="13"/>
      <c r="J236" s="1"/>
      <c r="K236" s="13"/>
      <c r="L236" s="1"/>
      <c r="M236" s="13"/>
      <c r="N236" s="13"/>
      <c r="O236" s="1"/>
      <c r="P236" s="13"/>
      <c r="Q236" s="1"/>
      <c r="R236" s="49"/>
      <c r="S236" s="621"/>
      <c r="T236" s="622"/>
    </row>
    <row r="237" spans="1:24" ht="51" customHeight="1">
      <c r="A237" s="19"/>
      <c r="B237" s="5"/>
      <c r="C237" s="61"/>
      <c r="D237" s="15"/>
      <c r="E237" s="16"/>
      <c r="F237" s="635" t="s">
        <v>96</v>
      </c>
      <c r="G237" s="636"/>
      <c r="H237" s="44" t="s">
        <v>371</v>
      </c>
      <c r="I237" s="44" t="s">
        <v>371</v>
      </c>
      <c r="J237" s="77"/>
      <c r="K237" s="44" t="s">
        <v>371</v>
      </c>
      <c r="L237" s="77"/>
      <c r="M237" s="44" t="s">
        <v>371</v>
      </c>
      <c r="N237" s="6"/>
      <c r="O237" s="5"/>
      <c r="P237" s="6"/>
      <c r="Q237" s="5"/>
      <c r="R237" s="47"/>
      <c r="S237" s="623"/>
      <c r="T237" s="624"/>
    </row>
    <row r="238" spans="1:24" ht="108.75" customHeight="1">
      <c r="A238" s="24" t="s">
        <v>72</v>
      </c>
      <c r="B238" s="25"/>
      <c r="C238" s="34" t="s">
        <v>6</v>
      </c>
      <c r="D238" s="26"/>
      <c r="E238" s="27"/>
      <c r="F238" s="27"/>
      <c r="G238" s="28"/>
      <c r="H238" s="30"/>
      <c r="I238" s="30"/>
      <c r="J238" s="25"/>
      <c r="K238" s="30"/>
      <c r="L238" s="25"/>
      <c r="M238" s="30"/>
      <c r="N238" s="30">
        <v>15400000</v>
      </c>
      <c r="O238" s="25"/>
      <c r="P238" s="30">
        <v>1000</v>
      </c>
      <c r="Q238" s="25"/>
      <c r="R238" s="48">
        <f>+N238+P238</f>
        <v>15401000</v>
      </c>
      <c r="S238" s="579" t="s">
        <v>169</v>
      </c>
      <c r="T238" s="580"/>
      <c r="W238" s="643"/>
      <c r="X238" s="643"/>
    </row>
    <row r="239" spans="1:24" ht="40.5" customHeight="1">
      <c r="A239" s="20"/>
      <c r="B239" s="1"/>
      <c r="C239" s="62"/>
      <c r="D239" s="583" t="s">
        <v>310</v>
      </c>
      <c r="E239" s="584"/>
      <c r="F239" s="584"/>
      <c r="G239" s="585"/>
      <c r="H239" s="37"/>
      <c r="I239" s="37"/>
      <c r="J239" s="37"/>
      <c r="K239" s="38"/>
      <c r="L239" s="1"/>
      <c r="M239" s="32"/>
      <c r="N239" s="13"/>
      <c r="O239" s="1"/>
      <c r="P239" s="13"/>
      <c r="Q239" s="1"/>
      <c r="R239" s="49"/>
      <c r="S239" s="621"/>
      <c r="T239" s="622"/>
    </row>
    <row r="240" spans="1:24" ht="61.5" customHeight="1">
      <c r="A240" s="18"/>
      <c r="B240" s="2"/>
      <c r="C240" s="60"/>
      <c r="D240" s="4"/>
      <c r="E240" s="3"/>
      <c r="F240" s="652" t="s">
        <v>311</v>
      </c>
      <c r="G240" s="653"/>
      <c r="H240" s="472" t="s">
        <v>431</v>
      </c>
      <c r="I240" s="472" t="s">
        <v>431</v>
      </c>
      <c r="J240" s="472" t="s">
        <v>116</v>
      </c>
      <c r="K240" s="472" t="s">
        <v>431</v>
      </c>
      <c r="L240" s="472" t="s">
        <v>117</v>
      </c>
      <c r="M240" s="472" t="s">
        <v>431</v>
      </c>
      <c r="N240" s="14"/>
      <c r="O240" s="2"/>
      <c r="P240" s="14"/>
      <c r="Q240" s="2"/>
      <c r="R240" s="46"/>
      <c r="S240" s="575"/>
      <c r="T240" s="604"/>
    </row>
    <row r="241" spans="1:28" ht="61.5" customHeight="1">
      <c r="A241" s="18"/>
      <c r="B241" s="2"/>
      <c r="C241" s="60"/>
      <c r="D241" s="4"/>
      <c r="E241" s="3"/>
      <c r="F241" s="652"/>
      <c r="G241" s="653"/>
      <c r="H241" s="86"/>
      <c r="I241" s="86"/>
      <c r="J241" s="86"/>
      <c r="K241" s="86"/>
      <c r="L241" s="86"/>
      <c r="M241" s="86"/>
      <c r="N241" s="14"/>
      <c r="O241" s="2"/>
      <c r="P241" s="14"/>
      <c r="Q241" s="2"/>
      <c r="R241" s="46"/>
      <c r="S241" s="286"/>
      <c r="T241" s="287"/>
    </row>
    <row r="242" spans="1:28" ht="76.5" customHeight="1">
      <c r="A242" s="321" t="s">
        <v>97</v>
      </c>
      <c r="B242" s="332"/>
      <c r="C242" s="361" t="s">
        <v>1</v>
      </c>
      <c r="D242" s="356"/>
      <c r="E242" s="357"/>
      <c r="F242" s="357"/>
      <c r="G242" s="358"/>
      <c r="H242" s="143"/>
      <c r="I242" s="143"/>
      <c r="J242" s="332"/>
      <c r="K242" s="143"/>
      <c r="L242" s="332"/>
      <c r="M242" s="143"/>
      <c r="N242" s="30">
        <v>1000000</v>
      </c>
      <c r="O242" s="25"/>
      <c r="P242" s="30"/>
      <c r="Q242" s="25"/>
      <c r="R242" s="48">
        <f>+N242+P242</f>
        <v>1000000</v>
      </c>
      <c r="S242" s="579" t="s">
        <v>169</v>
      </c>
      <c r="T242" s="580"/>
    </row>
    <row r="243" spans="1:28" ht="46.5" customHeight="1">
      <c r="A243" s="20"/>
      <c r="B243" s="1"/>
      <c r="C243" s="151"/>
      <c r="D243" s="645" t="s">
        <v>204</v>
      </c>
      <c r="E243" s="646"/>
      <c r="F243" s="646"/>
      <c r="G243" s="647"/>
      <c r="H243" s="217"/>
      <c r="I243" s="217"/>
      <c r="J243" s="362"/>
      <c r="K243" s="328"/>
      <c r="L243" s="362"/>
      <c r="M243" s="328"/>
      <c r="N243" s="12"/>
      <c r="O243" s="1"/>
      <c r="P243" s="13"/>
      <c r="Q243" s="1"/>
      <c r="R243" s="49"/>
      <c r="S243" s="621"/>
      <c r="T243" s="622"/>
    </row>
    <row r="244" spans="1:28" ht="46.5" customHeight="1">
      <c r="A244" s="18"/>
      <c r="B244" s="2"/>
      <c r="C244" s="130"/>
      <c r="D244" s="506"/>
      <c r="E244" s="507"/>
      <c r="F244" s="617" t="s">
        <v>170</v>
      </c>
      <c r="G244" s="661"/>
      <c r="H244" s="185">
        <v>1</v>
      </c>
      <c r="I244" s="185">
        <v>3</v>
      </c>
      <c r="J244" s="510"/>
      <c r="K244" s="337">
        <v>3</v>
      </c>
      <c r="L244" s="510"/>
      <c r="M244" s="337">
        <v>3</v>
      </c>
      <c r="N244" s="132"/>
      <c r="O244" s="2"/>
      <c r="P244" s="14"/>
      <c r="Q244" s="2"/>
      <c r="R244" s="46"/>
      <c r="S244" s="575"/>
      <c r="T244" s="604"/>
    </row>
    <row r="245" spans="1:28" ht="66" customHeight="1">
      <c r="A245" s="18"/>
      <c r="B245" s="2"/>
      <c r="C245" s="130"/>
      <c r="D245" s="506"/>
      <c r="E245" s="507"/>
      <c r="F245" s="617" t="s">
        <v>205</v>
      </c>
      <c r="G245" s="661"/>
      <c r="H245" s="335" t="s">
        <v>421</v>
      </c>
      <c r="I245" s="335" t="s">
        <v>207</v>
      </c>
      <c r="J245" s="334" t="s">
        <v>207</v>
      </c>
      <c r="K245" s="335" t="s">
        <v>207</v>
      </c>
      <c r="L245" s="359"/>
      <c r="M245" s="363" t="s">
        <v>244</v>
      </c>
      <c r="N245" s="132"/>
      <c r="O245" s="2"/>
      <c r="P245" s="14"/>
      <c r="Q245" s="2"/>
      <c r="R245" s="46"/>
      <c r="S245" s="575"/>
      <c r="T245" s="604"/>
      <c r="W245" s="334"/>
      <c r="X245" s="334"/>
      <c r="Y245" s="334"/>
      <c r="Z245" s="334"/>
      <c r="AA245" s="359"/>
      <c r="AB245" s="334"/>
    </row>
    <row r="246" spans="1:28" ht="51" customHeight="1">
      <c r="A246" s="19"/>
      <c r="B246" s="5"/>
      <c r="C246" s="116"/>
      <c r="D246" s="230"/>
      <c r="E246" s="234"/>
      <c r="F246" s="554" t="s">
        <v>206</v>
      </c>
      <c r="G246" s="625"/>
      <c r="H246" s="235">
        <v>13</v>
      </c>
      <c r="I246" s="235">
        <v>15</v>
      </c>
      <c r="J246" s="360"/>
      <c r="K246" s="329">
        <v>15</v>
      </c>
      <c r="L246" s="360"/>
      <c r="M246" s="329">
        <v>17</v>
      </c>
      <c r="N246" s="167"/>
      <c r="O246" s="5"/>
      <c r="P246" s="6"/>
      <c r="Q246" s="5"/>
      <c r="R246" s="47"/>
      <c r="S246" s="623"/>
      <c r="T246" s="624"/>
    </row>
    <row r="247" spans="1:28" ht="88.5" customHeight="1">
      <c r="A247" s="364" t="s">
        <v>72</v>
      </c>
      <c r="B247" s="290"/>
      <c r="C247" s="310" t="s">
        <v>6</v>
      </c>
      <c r="D247" s="299"/>
      <c r="E247" s="300"/>
      <c r="F247" s="322"/>
      <c r="G247" s="365"/>
      <c r="H247" s="289"/>
      <c r="I247" s="289"/>
      <c r="J247" s="290"/>
      <c r="K247" s="289"/>
      <c r="L247" s="290"/>
      <c r="M247" s="289"/>
      <c r="N247" s="289">
        <v>24146900</v>
      </c>
      <c r="O247" s="290"/>
      <c r="P247" s="289">
        <v>68100</v>
      </c>
      <c r="Q247" s="290"/>
      <c r="R247" s="366">
        <f>+N247+P247</f>
        <v>24215000</v>
      </c>
      <c r="S247" s="579" t="s">
        <v>330</v>
      </c>
      <c r="T247" s="580"/>
    </row>
    <row r="248" spans="1:28" ht="49.5" customHeight="1">
      <c r="A248" s="368"/>
      <c r="B248" s="293"/>
      <c r="C248" s="318"/>
      <c r="D248" s="645" t="s">
        <v>208</v>
      </c>
      <c r="E248" s="646"/>
      <c r="F248" s="646"/>
      <c r="G248" s="647"/>
      <c r="H248" s="217"/>
      <c r="I248" s="217"/>
      <c r="J248" s="362"/>
      <c r="K248" s="328"/>
      <c r="L248" s="362"/>
      <c r="M248" s="328"/>
      <c r="N248" s="217"/>
      <c r="O248" s="362"/>
      <c r="P248" s="328"/>
      <c r="Q248" s="362"/>
      <c r="R248" s="328"/>
      <c r="S248" s="594"/>
      <c r="T248" s="595"/>
    </row>
    <row r="249" spans="1:28" ht="54" customHeight="1">
      <c r="A249" s="155"/>
      <c r="B249" s="16"/>
      <c r="C249" s="319"/>
      <c r="D249" s="230"/>
      <c r="E249" s="234"/>
      <c r="F249" s="554" t="s">
        <v>311</v>
      </c>
      <c r="G249" s="625"/>
      <c r="H249" s="472" t="s">
        <v>370</v>
      </c>
      <c r="I249" s="472" t="s">
        <v>370</v>
      </c>
      <c r="J249" s="360"/>
      <c r="K249" s="472" t="s">
        <v>370</v>
      </c>
      <c r="L249" s="360"/>
      <c r="M249" s="472" t="s">
        <v>370</v>
      </c>
      <c r="N249" s="235"/>
      <c r="O249" s="234"/>
      <c r="P249" s="329"/>
      <c r="Q249" s="234"/>
      <c r="R249" s="329"/>
      <c r="S249" s="596"/>
      <c r="T249" s="597"/>
    </row>
    <row r="250" spans="1:28" ht="68.25" customHeight="1">
      <c r="A250" s="364" t="s">
        <v>97</v>
      </c>
      <c r="B250" s="290"/>
      <c r="C250" s="310" t="s">
        <v>1</v>
      </c>
      <c r="D250" s="299"/>
      <c r="E250" s="300"/>
      <c r="F250" s="322"/>
      <c r="G250" s="365"/>
      <c r="H250" s="289"/>
      <c r="I250" s="289"/>
      <c r="J250" s="290"/>
      <c r="K250" s="289"/>
      <c r="L250" s="290"/>
      <c r="M250" s="289"/>
      <c r="N250" s="289">
        <v>6000000</v>
      </c>
      <c r="O250" s="290"/>
      <c r="P250" s="289"/>
      <c r="Q250" s="290"/>
      <c r="R250" s="366">
        <f>+N250+P250</f>
        <v>6000000</v>
      </c>
      <c r="S250" s="579" t="s">
        <v>330</v>
      </c>
      <c r="T250" s="580"/>
    </row>
    <row r="251" spans="1:28" ht="44.25" customHeight="1">
      <c r="A251" s="368"/>
      <c r="B251" s="293"/>
      <c r="C251" s="318"/>
      <c r="D251" s="645" t="s">
        <v>209</v>
      </c>
      <c r="E251" s="646"/>
      <c r="F251" s="646"/>
      <c r="G251" s="647"/>
      <c r="H251" s="217"/>
      <c r="I251" s="217"/>
      <c r="J251" s="362"/>
      <c r="K251" s="328"/>
      <c r="L251" s="362"/>
      <c r="M251" s="328"/>
      <c r="N251" s="217"/>
      <c r="O251" s="362"/>
      <c r="P251" s="328"/>
      <c r="Q251" s="362"/>
      <c r="R251" s="328"/>
      <c r="S251" s="594"/>
      <c r="T251" s="595"/>
    </row>
    <row r="252" spans="1:28" ht="56.25" customHeight="1">
      <c r="A252" s="134"/>
      <c r="B252" s="3"/>
      <c r="C252" s="133"/>
      <c r="D252" s="524"/>
      <c r="E252" s="528"/>
      <c r="F252" s="617" t="s">
        <v>211</v>
      </c>
      <c r="G252" s="661"/>
      <c r="H252" s="185">
        <v>10</v>
      </c>
      <c r="I252" s="185">
        <v>10</v>
      </c>
      <c r="J252" s="510"/>
      <c r="K252" s="337">
        <v>11</v>
      </c>
      <c r="L252" s="510"/>
      <c r="M252" s="337">
        <v>11</v>
      </c>
      <c r="N252" s="185"/>
      <c r="O252" s="184"/>
      <c r="P252" s="337"/>
      <c r="Q252" s="184"/>
      <c r="R252" s="337"/>
      <c r="S252" s="629"/>
      <c r="T252" s="630"/>
    </row>
    <row r="253" spans="1:28" ht="72" customHeight="1">
      <c r="A253" s="134"/>
      <c r="B253" s="3"/>
      <c r="C253" s="133"/>
      <c r="D253" s="524"/>
      <c r="E253" s="528"/>
      <c r="F253" s="617" t="s">
        <v>210</v>
      </c>
      <c r="G253" s="661"/>
      <c r="H253" s="185">
        <v>10</v>
      </c>
      <c r="I253" s="185">
        <v>10</v>
      </c>
      <c r="J253" s="510"/>
      <c r="K253" s="337">
        <v>11</v>
      </c>
      <c r="L253" s="510"/>
      <c r="M253" s="337">
        <v>11</v>
      </c>
      <c r="N253" s="185"/>
      <c r="O253" s="184"/>
      <c r="P253" s="337"/>
      <c r="Q253" s="184"/>
      <c r="R253" s="337"/>
      <c r="S253" s="629"/>
      <c r="T253" s="630"/>
    </row>
    <row r="254" spans="1:28" ht="49.5" customHeight="1">
      <c r="A254" s="155"/>
      <c r="B254" s="16"/>
      <c r="C254" s="319"/>
      <c r="D254" s="230"/>
      <c r="E254" s="234"/>
      <c r="F254" s="554" t="s">
        <v>422</v>
      </c>
      <c r="G254" s="625"/>
      <c r="H254" s="235"/>
      <c r="I254" s="235">
        <v>3</v>
      </c>
      <c r="J254" s="360"/>
      <c r="K254" s="329">
        <v>4</v>
      </c>
      <c r="L254" s="360"/>
      <c r="M254" s="329">
        <v>4</v>
      </c>
      <c r="N254" s="235"/>
      <c r="O254" s="234"/>
      <c r="P254" s="329"/>
      <c r="Q254" s="234"/>
      <c r="R254" s="329"/>
      <c r="S254" s="596"/>
      <c r="T254" s="597"/>
    </row>
    <row r="255" spans="1:28" s="69" customFormat="1" ht="105" customHeight="1">
      <c r="A255" s="369" t="s">
        <v>98</v>
      </c>
      <c r="B255" s="290"/>
      <c r="C255" s="370" t="s">
        <v>14</v>
      </c>
      <c r="D255" s="299"/>
      <c r="E255" s="300"/>
      <c r="F255" s="322"/>
      <c r="G255" s="371"/>
      <c r="H255" s="289"/>
      <c r="I255" s="289"/>
      <c r="J255" s="290"/>
      <c r="K255" s="289"/>
      <c r="L255" s="290"/>
      <c r="M255" s="289"/>
      <c r="N255" s="289">
        <v>3000000</v>
      </c>
      <c r="O255" s="290"/>
      <c r="P255" s="289"/>
      <c r="Q255" s="290"/>
      <c r="R255" s="366">
        <f>+N255+P255</f>
        <v>3000000</v>
      </c>
      <c r="S255" s="592" t="s">
        <v>171</v>
      </c>
      <c r="T255" s="593"/>
    </row>
    <row r="256" spans="1:28" ht="48.75" customHeight="1">
      <c r="A256" s="368"/>
      <c r="B256" s="293"/>
      <c r="C256" s="318"/>
      <c r="D256" s="583" t="s">
        <v>99</v>
      </c>
      <c r="E256" s="662"/>
      <c r="F256" s="662"/>
      <c r="G256" s="663"/>
      <c r="H256" s="13"/>
      <c r="I256" s="13"/>
      <c r="J256" s="293"/>
      <c r="K256" s="12"/>
      <c r="L256" s="293"/>
      <c r="M256" s="12"/>
      <c r="N256" s="13"/>
      <c r="O256" s="293"/>
      <c r="P256" s="12"/>
      <c r="Q256" s="293"/>
      <c r="R256" s="12"/>
      <c r="S256" s="621"/>
      <c r="T256" s="622"/>
    </row>
    <row r="257" spans="1:20" ht="42" customHeight="1">
      <c r="A257" s="155"/>
      <c r="B257" s="16"/>
      <c r="C257" s="319"/>
      <c r="D257" s="15"/>
      <c r="E257" s="16"/>
      <c r="F257" s="664" t="s">
        <v>100</v>
      </c>
      <c r="G257" s="665"/>
      <c r="H257" s="6">
        <v>3000000</v>
      </c>
      <c r="I257" s="6">
        <v>3000000</v>
      </c>
      <c r="J257" s="16"/>
      <c r="K257" s="167">
        <v>5500000</v>
      </c>
      <c r="L257" s="16"/>
      <c r="M257" s="167">
        <v>5500000</v>
      </c>
      <c r="N257" s="6">
        <v>5500000</v>
      </c>
      <c r="O257" s="16"/>
      <c r="P257" s="167"/>
      <c r="Q257" s="16"/>
      <c r="R257" s="167"/>
      <c r="S257" s="623"/>
      <c r="T257" s="624"/>
    </row>
    <row r="258" spans="1:20" ht="68.25" customHeight="1">
      <c r="A258" s="364" t="s">
        <v>97</v>
      </c>
      <c r="B258" s="290"/>
      <c r="C258" s="310" t="s">
        <v>1</v>
      </c>
      <c r="D258" s="299"/>
      <c r="E258" s="300"/>
      <c r="F258" s="322"/>
      <c r="G258" s="365"/>
      <c r="H258" s="289"/>
      <c r="I258" s="289"/>
      <c r="J258" s="290"/>
      <c r="K258" s="289"/>
      <c r="L258" s="290"/>
      <c r="M258" s="289"/>
      <c r="N258" s="289">
        <v>245000</v>
      </c>
      <c r="O258" s="290"/>
      <c r="P258" s="289"/>
      <c r="Q258" s="290"/>
      <c r="R258" s="366">
        <f>+N258+P258</f>
        <v>245000</v>
      </c>
      <c r="S258" s="579" t="s">
        <v>172</v>
      </c>
      <c r="T258" s="580"/>
    </row>
    <row r="259" spans="1:20" ht="42" customHeight="1">
      <c r="A259" s="368"/>
      <c r="B259" s="293"/>
      <c r="C259" s="318"/>
      <c r="D259" s="583" t="s">
        <v>176</v>
      </c>
      <c r="E259" s="662"/>
      <c r="F259" s="662"/>
      <c r="G259" s="663"/>
      <c r="H259" s="13"/>
      <c r="I259" s="13"/>
      <c r="J259" s="293"/>
      <c r="K259" s="12"/>
      <c r="L259" s="293"/>
      <c r="M259" s="12"/>
      <c r="N259" s="13"/>
      <c r="O259" s="293"/>
      <c r="P259" s="12"/>
      <c r="Q259" s="293"/>
      <c r="R259" s="12"/>
      <c r="S259" s="621"/>
      <c r="T259" s="622"/>
    </row>
    <row r="260" spans="1:20" ht="42" customHeight="1">
      <c r="A260" s="155"/>
      <c r="B260" s="16"/>
      <c r="C260" s="319"/>
      <c r="D260" s="15"/>
      <c r="E260" s="16"/>
      <c r="F260" s="664" t="s">
        <v>100</v>
      </c>
      <c r="G260" s="665"/>
      <c r="H260" s="6">
        <v>245000</v>
      </c>
      <c r="I260" s="6">
        <v>225000</v>
      </c>
      <c r="J260" s="367"/>
      <c r="K260" s="167">
        <v>160000</v>
      </c>
      <c r="L260" s="367"/>
      <c r="M260" s="167">
        <v>160000</v>
      </c>
      <c r="N260" s="6"/>
      <c r="O260" s="16"/>
      <c r="P260" s="167"/>
      <c r="Q260" s="16"/>
      <c r="R260" s="167"/>
      <c r="S260" s="623"/>
      <c r="T260" s="624"/>
    </row>
    <row r="261" spans="1:20" ht="91.5" hidden="1" customHeight="1">
      <c r="A261" s="56" t="s">
        <v>291</v>
      </c>
      <c r="B261" s="51"/>
      <c r="C261" s="266" t="s">
        <v>254</v>
      </c>
      <c r="D261" s="372"/>
      <c r="E261" s="373"/>
      <c r="F261" s="373"/>
      <c r="G261" s="374"/>
      <c r="H261" s="54"/>
      <c r="I261" s="54"/>
      <c r="J261" s="51"/>
      <c r="K261" s="54"/>
      <c r="L261" s="51"/>
      <c r="M261" s="54"/>
      <c r="N261" s="54"/>
      <c r="O261" s="51"/>
      <c r="P261" s="54">
        <v>0</v>
      </c>
      <c r="Q261" s="51"/>
      <c r="R261" s="55">
        <f>+N261+P261</f>
        <v>0</v>
      </c>
      <c r="S261" s="586" t="s">
        <v>173</v>
      </c>
      <c r="T261" s="587"/>
    </row>
    <row r="262" spans="1:20" ht="103.5" hidden="1" customHeight="1">
      <c r="A262" s="117"/>
      <c r="B262" s="33"/>
      <c r="C262" s="65"/>
      <c r="D262" s="601" t="s">
        <v>312</v>
      </c>
      <c r="E262" s="602"/>
      <c r="F262" s="602"/>
      <c r="G262" s="603"/>
      <c r="H262" s="23"/>
      <c r="I262" s="23">
        <v>1000</v>
      </c>
      <c r="J262" s="33"/>
      <c r="K262" s="23">
        <v>1200</v>
      </c>
      <c r="L262" s="33"/>
      <c r="M262" s="23">
        <v>1300</v>
      </c>
      <c r="N262" s="23"/>
      <c r="O262" s="33"/>
      <c r="P262" s="23"/>
      <c r="Q262" s="33"/>
      <c r="R262" s="84"/>
      <c r="S262" s="425"/>
      <c r="T262" s="426"/>
    </row>
    <row r="263" spans="1:20" ht="52.5" customHeight="1">
      <c r="A263" s="56" t="s">
        <v>409</v>
      </c>
      <c r="B263" s="56"/>
      <c r="C263" s="125" t="s">
        <v>255</v>
      </c>
      <c r="D263" s="658"/>
      <c r="E263" s="659"/>
      <c r="F263" s="659"/>
      <c r="G263" s="660"/>
      <c r="H263" s="375"/>
      <c r="I263" s="375"/>
      <c r="J263" s="428"/>
      <c r="K263" s="375"/>
      <c r="L263" s="375"/>
      <c r="M263" s="375"/>
      <c r="N263" s="75">
        <v>500000</v>
      </c>
      <c r="O263" s="375"/>
      <c r="P263" s="75"/>
      <c r="Q263" s="126"/>
      <c r="R263" s="111">
        <f>+N263+P263</f>
        <v>500000</v>
      </c>
      <c r="S263" s="586" t="s">
        <v>173</v>
      </c>
      <c r="T263" s="587"/>
    </row>
    <row r="264" spans="1:20" ht="67.5" customHeight="1">
      <c r="A264" s="158"/>
      <c r="B264" s="233"/>
      <c r="C264" s="271"/>
      <c r="D264" s="601" t="s">
        <v>361</v>
      </c>
      <c r="E264" s="602"/>
      <c r="F264" s="602"/>
      <c r="G264" s="603"/>
      <c r="H264" s="235">
        <v>5</v>
      </c>
      <c r="I264" s="235">
        <v>5</v>
      </c>
      <c r="J264" s="233"/>
      <c r="K264" s="235">
        <v>5</v>
      </c>
      <c r="L264" s="233"/>
      <c r="M264" s="235">
        <v>5</v>
      </c>
      <c r="N264" s="235"/>
      <c r="O264" s="233"/>
      <c r="P264" s="235"/>
      <c r="Q264" s="233"/>
      <c r="R264" s="121"/>
      <c r="S264" s="547"/>
      <c r="T264" s="548"/>
    </row>
    <row r="265" spans="1:20" ht="67.5" hidden="1" customHeight="1">
      <c r="A265" s="56"/>
      <c r="B265" s="56"/>
      <c r="C265" s="125"/>
      <c r="D265" s="658"/>
      <c r="E265" s="659"/>
      <c r="F265" s="659"/>
      <c r="G265" s="660"/>
      <c r="H265" s="375"/>
      <c r="I265" s="375"/>
      <c r="J265" s="375"/>
      <c r="K265" s="375"/>
      <c r="L265" s="375"/>
      <c r="M265" s="375"/>
      <c r="N265" s="75"/>
      <c r="O265" s="375"/>
      <c r="P265" s="375"/>
      <c r="Q265" s="126"/>
      <c r="R265" s="111"/>
      <c r="S265" s="586"/>
      <c r="T265" s="587"/>
    </row>
    <row r="266" spans="1:20" ht="67.5" hidden="1" customHeight="1">
      <c r="A266" s="158"/>
      <c r="B266" s="33"/>
      <c r="C266" s="65"/>
      <c r="D266" s="601"/>
      <c r="E266" s="602"/>
      <c r="F266" s="602"/>
      <c r="G266" s="603"/>
      <c r="H266" s="139"/>
      <c r="I266" s="139"/>
      <c r="J266" s="138"/>
      <c r="K266" s="139"/>
      <c r="L266" s="138"/>
      <c r="M266" s="139"/>
      <c r="N266" s="139"/>
      <c r="O266" s="138"/>
      <c r="P266" s="139"/>
      <c r="Q266" s="138"/>
      <c r="R266" s="140"/>
      <c r="S266" s="425"/>
      <c r="T266" s="426"/>
    </row>
    <row r="267" spans="1:20" ht="76.5" customHeight="1">
      <c r="A267" s="56" t="s">
        <v>383</v>
      </c>
      <c r="B267" s="51"/>
      <c r="C267" s="266" t="s">
        <v>256</v>
      </c>
      <c r="D267" s="279"/>
      <c r="E267" s="280"/>
      <c r="F267" s="280"/>
      <c r="G267" s="281"/>
      <c r="H267" s="281"/>
      <c r="I267" s="281"/>
      <c r="J267" s="51"/>
      <c r="K267" s="281"/>
      <c r="L267" s="51"/>
      <c r="M267" s="281"/>
      <c r="N267" s="54">
        <v>6000000</v>
      </c>
      <c r="O267" s="51"/>
      <c r="P267" s="54">
        <v>3000000</v>
      </c>
      <c r="Q267" s="51"/>
      <c r="R267" s="111">
        <f>SUM(N267:Q267)</f>
        <v>9000000</v>
      </c>
      <c r="S267" s="586" t="s">
        <v>173</v>
      </c>
      <c r="T267" s="587"/>
    </row>
    <row r="268" spans="1:20" ht="67.5" customHeight="1">
      <c r="A268" s="158"/>
      <c r="B268" s="233"/>
      <c r="C268" s="271"/>
      <c r="D268" s="601" t="s">
        <v>384</v>
      </c>
      <c r="E268" s="602"/>
      <c r="F268" s="602"/>
      <c r="G268" s="603"/>
      <c r="H268" s="235">
        <v>2000</v>
      </c>
      <c r="I268" s="119">
        <v>600</v>
      </c>
      <c r="J268" s="233"/>
      <c r="K268" s="235">
        <v>600</v>
      </c>
      <c r="L268" s="233"/>
      <c r="M268" s="235">
        <v>600</v>
      </c>
      <c r="N268" s="235"/>
      <c r="O268" s="233"/>
      <c r="P268" s="235"/>
      <c r="Q268" s="233"/>
      <c r="R268" s="121"/>
      <c r="S268" s="547"/>
      <c r="T268" s="548"/>
    </row>
    <row r="269" spans="1:20" ht="67.5" customHeight="1" thickBot="1">
      <c r="A269" s="56" t="s">
        <v>412</v>
      </c>
      <c r="B269" s="51"/>
      <c r="C269" s="266" t="s">
        <v>379</v>
      </c>
      <c r="D269" s="196"/>
      <c r="E269" s="197"/>
      <c r="F269" s="197"/>
      <c r="G269" s="198"/>
      <c r="H269" s="54"/>
      <c r="I269" s="214"/>
      <c r="J269" s="51"/>
      <c r="K269" s="54"/>
      <c r="L269" s="51"/>
      <c r="M269" s="54"/>
      <c r="N269" s="54">
        <v>430000</v>
      </c>
      <c r="O269" s="51"/>
      <c r="P269" s="54"/>
      <c r="Q269" s="51"/>
      <c r="R269" s="111">
        <f>SUM(N269:Q269)</f>
        <v>430000</v>
      </c>
      <c r="S269" s="650" t="s">
        <v>173</v>
      </c>
      <c r="T269" s="651"/>
    </row>
    <row r="270" spans="1:20" ht="90.75" customHeight="1">
      <c r="A270" s="158"/>
      <c r="B270" s="233"/>
      <c r="C270" s="271"/>
      <c r="D270" s="601" t="s">
        <v>385</v>
      </c>
      <c r="E270" s="602"/>
      <c r="F270" s="602"/>
      <c r="G270" s="603"/>
      <c r="H270" s="235">
        <v>500</v>
      </c>
      <c r="I270" s="549">
        <v>1500</v>
      </c>
      <c r="J270" s="233"/>
      <c r="K270" s="549">
        <v>1600</v>
      </c>
      <c r="L270" s="233"/>
      <c r="M270" s="549">
        <v>1700</v>
      </c>
      <c r="N270" s="235"/>
      <c r="O270" s="233"/>
      <c r="P270" s="235"/>
      <c r="Q270" s="233"/>
      <c r="R270" s="121"/>
      <c r="S270" s="550"/>
      <c r="T270" s="494"/>
    </row>
    <row r="271" spans="1:20" ht="81.75" customHeight="1">
      <c r="A271" s="56" t="s">
        <v>354</v>
      </c>
      <c r="B271" s="51"/>
      <c r="C271" s="266" t="s">
        <v>257</v>
      </c>
      <c r="D271" s="279"/>
      <c r="E271" s="280"/>
      <c r="F271" s="280"/>
      <c r="G271" s="281"/>
      <c r="H271" s="54"/>
      <c r="I271" s="214"/>
      <c r="J271" s="51"/>
      <c r="K271" s="54"/>
      <c r="L271" s="51"/>
      <c r="M271" s="54"/>
      <c r="N271" s="54">
        <v>1120000</v>
      </c>
      <c r="O271" s="51"/>
      <c r="P271" s="54"/>
      <c r="Q271" s="51"/>
      <c r="R271" s="111">
        <f>SUM(N271:Q271)</f>
        <v>1120000</v>
      </c>
      <c r="S271" s="586" t="s">
        <v>173</v>
      </c>
      <c r="T271" s="587"/>
    </row>
    <row r="272" spans="1:20" ht="81.75" customHeight="1">
      <c r="A272" s="158"/>
      <c r="B272" s="233"/>
      <c r="C272" s="271"/>
      <c r="D272" s="601" t="s">
        <v>360</v>
      </c>
      <c r="E272" s="602"/>
      <c r="F272" s="602"/>
      <c r="G272" s="603"/>
      <c r="H272" s="235">
        <v>3000</v>
      </c>
      <c r="I272" s="185">
        <v>3000</v>
      </c>
      <c r="J272" s="233"/>
      <c r="K272" s="235">
        <v>3000</v>
      </c>
      <c r="L272" s="233"/>
      <c r="M272" s="235">
        <v>3000</v>
      </c>
      <c r="N272" s="235"/>
      <c r="O272" s="233"/>
      <c r="P272" s="235"/>
      <c r="Q272" s="233"/>
      <c r="R272" s="121"/>
      <c r="S272" s="547"/>
      <c r="T272" s="548"/>
    </row>
    <row r="273" spans="1:20" ht="81.75" customHeight="1">
      <c r="A273" s="56" t="s">
        <v>351</v>
      </c>
      <c r="B273" s="51"/>
      <c r="C273" s="266" t="s">
        <v>352</v>
      </c>
      <c r="D273" s="461"/>
      <c r="E273" s="462"/>
      <c r="F273" s="462"/>
      <c r="G273" s="463"/>
      <c r="H273" s="54"/>
      <c r="I273" s="214"/>
      <c r="J273" s="51"/>
      <c r="K273" s="54"/>
      <c r="L273" s="51"/>
      <c r="M273" s="54"/>
      <c r="N273" s="54">
        <v>300000</v>
      </c>
      <c r="O273" s="51"/>
      <c r="P273" s="54"/>
      <c r="Q273" s="51"/>
      <c r="R273" s="111">
        <f>SUM(N273:Q273)</f>
        <v>300000</v>
      </c>
      <c r="S273" s="586" t="s">
        <v>353</v>
      </c>
      <c r="T273" s="587"/>
    </row>
    <row r="274" spans="1:20" ht="81.75" customHeight="1">
      <c r="A274" s="158"/>
      <c r="B274" s="233"/>
      <c r="C274" s="521"/>
      <c r="D274" s="601" t="s">
        <v>378</v>
      </c>
      <c r="E274" s="602"/>
      <c r="F274" s="602"/>
      <c r="G274" s="603"/>
      <c r="H274" s="235"/>
      <c r="I274" s="185">
        <v>1000</v>
      </c>
      <c r="J274" s="233"/>
      <c r="K274" s="235"/>
      <c r="L274" s="233"/>
      <c r="M274" s="235"/>
      <c r="N274" s="235"/>
      <c r="O274" s="233"/>
      <c r="P274" s="235"/>
      <c r="Q274" s="233"/>
      <c r="R274" s="121"/>
      <c r="S274" s="522"/>
      <c r="T274" s="523"/>
    </row>
    <row r="275" spans="1:20" ht="81.75" customHeight="1">
      <c r="A275" s="56" t="s">
        <v>380</v>
      </c>
      <c r="B275" s="51"/>
      <c r="C275" s="266" t="s">
        <v>381</v>
      </c>
      <c r="D275" s="518"/>
      <c r="E275" s="519"/>
      <c r="F275" s="519"/>
      <c r="G275" s="520"/>
      <c r="H275" s="54"/>
      <c r="I275" s="214"/>
      <c r="J275" s="51"/>
      <c r="K275" s="54"/>
      <c r="L275" s="51"/>
      <c r="M275" s="54"/>
      <c r="N275" s="54">
        <v>900000</v>
      </c>
      <c r="O275" s="51"/>
      <c r="P275" s="54"/>
      <c r="Q275" s="51"/>
      <c r="R275" s="111">
        <f>SUM(N275:Q275)</f>
        <v>900000</v>
      </c>
      <c r="S275" s="586" t="s">
        <v>353</v>
      </c>
      <c r="T275" s="587"/>
    </row>
    <row r="276" spans="1:20" ht="81.75" customHeight="1">
      <c r="A276" s="158"/>
      <c r="B276" s="33"/>
      <c r="C276" s="65"/>
      <c r="D276" s="601" t="s">
        <v>382</v>
      </c>
      <c r="E276" s="602"/>
      <c r="F276" s="602"/>
      <c r="G276" s="603"/>
      <c r="H276" s="235">
        <v>4</v>
      </c>
      <c r="I276" s="185">
        <v>6</v>
      </c>
      <c r="J276" s="233"/>
      <c r="K276" s="235"/>
      <c r="L276" s="233"/>
      <c r="M276" s="235"/>
      <c r="N276" s="235"/>
      <c r="O276" s="233"/>
      <c r="P276" s="235"/>
      <c r="Q276" s="138"/>
      <c r="R276" s="140"/>
      <c r="S276" s="425"/>
      <c r="T276" s="426"/>
    </row>
    <row r="277" spans="1:20" ht="92.25" customHeight="1">
      <c r="A277" s="36" t="s">
        <v>54</v>
      </c>
      <c r="B277" s="7"/>
      <c r="C277" s="64" t="s">
        <v>12</v>
      </c>
      <c r="D277" s="8"/>
      <c r="E277" s="9"/>
      <c r="F277" s="9"/>
      <c r="G277" s="10"/>
      <c r="H277" s="11"/>
      <c r="I277" s="11"/>
      <c r="J277" s="7"/>
      <c r="K277" s="11"/>
      <c r="L277" s="7"/>
      <c r="M277" s="11"/>
      <c r="N277" s="436">
        <f>+N282+N285</f>
        <v>20800000</v>
      </c>
      <c r="O277" s="436">
        <f>+O282</f>
        <v>0</v>
      </c>
      <c r="P277" s="436"/>
      <c r="Q277" s="436">
        <f>+Q282</f>
        <v>0</v>
      </c>
      <c r="R277" s="441">
        <f>+N277+P277</f>
        <v>20800000</v>
      </c>
      <c r="S277" s="639" t="s">
        <v>172</v>
      </c>
      <c r="T277" s="640"/>
    </row>
    <row r="278" spans="1:20" ht="37.5" customHeight="1">
      <c r="B278" s="1"/>
      <c r="C278" s="62"/>
      <c r="D278" s="626" t="s">
        <v>101</v>
      </c>
      <c r="E278" s="627"/>
      <c r="F278" s="627"/>
      <c r="G278" s="628"/>
      <c r="H278" s="13"/>
      <c r="I278" s="13"/>
      <c r="J278" s="1"/>
      <c r="K278" s="13"/>
      <c r="L278" s="1"/>
      <c r="M278" s="13"/>
      <c r="N278" s="13"/>
      <c r="O278" s="1"/>
      <c r="P278" s="13"/>
      <c r="Q278" s="1"/>
      <c r="R278" s="13"/>
      <c r="S278" s="575"/>
      <c r="T278" s="604"/>
    </row>
    <row r="279" spans="1:20" ht="75.75" customHeight="1">
      <c r="B279" s="15"/>
      <c r="C279" s="130"/>
      <c r="D279" s="4"/>
      <c r="E279" s="3"/>
      <c r="F279" s="581" t="s">
        <v>67</v>
      </c>
      <c r="G279" s="638"/>
      <c r="H279" s="185">
        <v>31</v>
      </c>
      <c r="I279" s="185">
        <v>31</v>
      </c>
      <c r="J279" s="184"/>
      <c r="K279" s="337">
        <v>41</v>
      </c>
      <c r="L279" s="184"/>
      <c r="M279" s="337">
        <v>41</v>
      </c>
      <c r="N279" s="14"/>
      <c r="O279" s="3"/>
      <c r="P279" s="132"/>
      <c r="Q279" s="3"/>
      <c r="R279" s="132"/>
      <c r="S279" s="575"/>
      <c r="T279" s="604"/>
    </row>
    <row r="280" spans="1:20" ht="75.75" customHeight="1">
      <c r="B280" s="15"/>
      <c r="C280" s="130"/>
      <c r="D280" s="610" t="s">
        <v>237</v>
      </c>
      <c r="E280" s="611"/>
      <c r="F280" s="611"/>
      <c r="G280" s="612"/>
      <c r="H280" s="185"/>
      <c r="I280" s="185"/>
      <c r="J280" s="184"/>
      <c r="K280" s="337"/>
      <c r="L280" s="184"/>
      <c r="M280" s="337"/>
      <c r="N280" s="14"/>
      <c r="O280" s="3"/>
      <c r="P280" s="132"/>
      <c r="Q280" s="3"/>
      <c r="R280" s="132"/>
      <c r="S280" s="277"/>
      <c r="T280" s="219"/>
    </row>
    <row r="281" spans="1:20" ht="75.75" customHeight="1">
      <c r="B281" s="5"/>
      <c r="C281" s="61"/>
      <c r="D281" s="230"/>
      <c r="E281" s="234"/>
      <c r="F281" s="554" t="s">
        <v>238</v>
      </c>
      <c r="G281" s="555"/>
      <c r="H281" s="336" t="s">
        <v>300</v>
      </c>
      <c r="I281" s="336" t="s">
        <v>372</v>
      </c>
      <c r="J281" s="233"/>
      <c r="K281" s="336" t="s">
        <v>372</v>
      </c>
      <c r="L281" s="233"/>
      <c r="M281" s="336" t="s">
        <v>372</v>
      </c>
      <c r="N281" s="6"/>
      <c r="O281" s="5"/>
      <c r="P281" s="6"/>
      <c r="Q281" s="5"/>
      <c r="R281" s="6"/>
      <c r="S281" s="286"/>
      <c r="T281" s="287"/>
    </row>
    <row r="282" spans="1:20" ht="79.5" customHeight="1">
      <c r="A282" s="24" t="s">
        <v>177</v>
      </c>
      <c r="B282" s="25"/>
      <c r="C282" s="34" t="s">
        <v>6</v>
      </c>
      <c r="D282" s="26"/>
      <c r="E282" s="27"/>
      <c r="F282" s="27"/>
      <c r="G282" s="28"/>
      <c r="H282" s="30"/>
      <c r="I282" s="30"/>
      <c r="J282" s="25"/>
      <c r="K282" s="30"/>
      <c r="L282" s="25"/>
      <c r="M282" s="30"/>
      <c r="N282" s="30">
        <v>20800000</v>
      </c>
      <c r="O282" s="25"/>
      <c r="P282" s="30"/>
      <c r="Q282" s="25"/>
      <c r="R282" s="48">
        <f>+N282+P282</f>
        <v>20800000</v>
      </c>
      <c r="S282" s="579" t="s">
        <v>77</v>
      </c>
      <c r="T282" s="580"/>
    </row>
    <row r="283" spans="1:20" ht="54.75" customHeight="1">
      <c r="B283" s="1"/>
      <c r="C283" s="62"/>
      <c r="D283" s="626" t="s">
        <v>134</v>
      </c>
      <c r="E283" s="627"/>
      <c r="F283" s="627"/>
      <c r="G283" s="628"/>
      <c r="H283" s="13"/>
      <c r="I283" s="13"/>
      <c r="J283" s="1"/>
      <c r="K283" s="13"/>
      <c r="L283" s="1"/>
      <c r="M283" s="13"/>
      <c r="N283" s="13"/>
      <c r="O283" s="1"/>
      <c r="P283" s="13"/>
      <c r="Q283" s="1"/>
      <c r="R283" s="49"/>
      <c r="S283" s="621"/>
      <c r="T283" s="622"/>
    </row>
    <row r="284" spans="1:20" ht="72.75" customHeight="1">
      <c r="A284" s="19"/>
      <c r="B284" s="5"/>
      <c r="C284" s="61"/>
      <c r="D284" s="15"/>
      <c r="E284" s="16"/>
      <c r="F284" s="635" t="s">
        <v>102</v>
      </c>
      <c r="G284" s="636"/>
      <c r="H284" s="235">
        <v>31</v>
      </c>
      <c r="I284" s="235">
        <v>31</v>
      </c>
      <c r="J284" s="233"/>
      <c r="K284" s="235">
        <v>40</v>
      </c>
      <c r="L284" s="233"/>
      <c r="M284" s="235">
        <v>40</v>
      </c>
      <c r="N284" s="6"/>
      <c r="O284" s="5"/>
      <c r="P284" s="6"/>
      <c r="Q284" s="5"/>
      <c r="R284" s="47"/>
      <c r="S284" s="623"/>
      <c r="T284" s="624"/>
    </row>
    <row r="285" spans="1:20" ht="72.75" hidden="1" customHeight="1">
      <c r="A285" s="427" t="s">
        <v>239</v>
      </c>
      <c r="B285" s="51"/>
      <c r="C285" s="400" t="s">
        <v>258</v>
      </c>
      <c r="D285" s="429"/>
      <c r="E285" s="430"/>
      <c r="F285" s="430"/>
      <c r="G285" s="431"/>
      <c r="H285" s="432"/>
      <c r="I285" s="432"/>
      <c r="J285" s="433"/>
      <c r="K285" s="434"/>
      <c r="L285" s="433"/>
      <c r="M285" s="434"/>
      <c r="N285" s="54"/>
      <c r="O285" s="53"/>
      <c r="P285" s="378"/>
      <c r="Q285" s="320"/>
      <c r="R285" s="111">
        <f>+N285+P285</f>
        <v>0</v>
      </c>
      <c r="S285" s="565" t="s">
        <v>113</v>
      </c>
      <c r="T285" s="566"/>
    </row>
    <row r="286" spans="1:20" ht="72.75" hidden="1" customHeight="1">
      <c r="A286" s="376"/>
      <c r="B286" s="16"/>
      <c r="C286" s="130"/>
      <c r="D286" s="637" t="s">
        <v>292</v>
      </c>
      <c r="E286" s="619"/>
      <c r="F286" s="619"/>
      <c r="G286" s="620"/>
      <c r="H286" s="217"/>
      <c r="I286" s="217"/>
      <c r="J286" s="1"/>
      <c r="K286" s="13"/>
      <c r="L286" s="1"/>
      <c r="M286" s="13"/>
      <c r="N286" s="13"/>
      <c r="O286" s="1"/>
      <c r="P286" s="13"/>
      <c r="Q286" s="1"/>
      <c r="R286" s="13"/>
      <c r="S286" s="275"/>
      <c r="T286" s="219"/>
    </row>
    <row r="287" spans="1:20" ht="72.75" hidden="1" customHeight="1">
      <c r="A287" s="376"/>
      <c r="B287" s="16"/>
      <c r="C287" s="130"/>
      <c r="D287" s="234"/>
      <c r="E287" s="229"/>
      <c r="F287" s="554" t="s">
        <v>350</v>
      </c>
      <c r="G287" s="555"/>
      <c r="H287" s="231"/>
      <c r="I287" s="232">
        <v>1</v>
      </c>
      <c r="J287" s="165"/>
      <c r="K287" s="213"/>
      <c r="L287" s="165"/>
      <c r="M287" s="213"/>
      <c r="N287" s="6"/>
      <c r="O287" s="16"/>
      <c r="P287" s="167"/>
      <c r="Q287" s="155"/>
      <c r="R287" s="6"/>
      <c r="S287" s="275"/>
      <c r="T287" s="219"/>
    </row>
    <row r="288" spans="1:20" ht="78" customHeight="1">
      <c r="A288" s="189" t="s">
        <v>105</v>
      </c>
      <c r="B288" s="190"/>
      <c r="C288" s="377" t="s">
        <v>13</v>
      </c>
      <c r="D288" s="191"/>
      <c r="E288" s="192"/>
      <c r="F288" s="192"/>
      <c r="G288" s="193"/>
      <c r="H288" s="118"/>
      <c r="I288" s="118"/>
      <c r="J288" s="190"/>
      <c r="K288" s="118"/>
      <c r="L288" s="190"/>
      <c r="M288" s="118"/>
      <c r="N288" s="442">
        <f>+N289+N290+N291+N292+N293+N294+N295+N297+N303+N301+N300</f>
        <v>179780850</v>
      </c>
      <c r="O288" s="442">
        <f>+O289+O291+O292+O294+O297+O303</f>
        <v>0</v>
      </c>
      <c r="P288" s="442">
        <f>+P289+P290+P291+P292+P293+P294+P295+P297+P303+P301+P300</f>
        <v>1300000</v>
      </c>
      <c r="Q288" s="442">
        <f>+Q289+Q291+Q292+Q294+Q297+Q303</f>
        <v>0</v>
      </c>
      <c r="R288" s="442">
        <f>+R289+R290+R291+R292+R293+R294+R295+R297+R303+R301+R300</f>
        <v>181080850</v>
      </c>
      <c r="S288" s="790" t="s">
        <v>182</v>
      </c>
      <c r="T288" s="791"/>
    </row>
    <row r="289" spans="1:20" ht="66.75" customHeight="1" thickBot="1">
      <c r="A289" s="179" t="s">
        <v>148</v>
      </c>
      <c r="B289" s="120"/>
      <c r="C289" s="175" t="s">
        <v>6</v>
      </c>
      <c r="D289" s="176"/>
      <c r="E289" s="177"/>
      <c r="F289" s="177"/>
      <c r="G289" s="178"/>
      <c r="H289" s="119"/>
      <c r="I289" s="119"/>
      <c r="J289" s="120"/>
      <c r="K289" s="119"/>
      <c r="L289" s="120"/>
      <c r="M289" s="119"/>
      <c r="N289" s="119">
        <v>126375000</v>
      </c>
      <c r="O289" s="120"/>
      <c r="P289" s="119">
        <v>1300000</v>
      </c>
      <c r="Q289" s="120"/>
      <c r="R289" s="121">
        <f t="shared" ref="R289:R294" si="3">+N289+P289</f>
        <v>127675000</v>
      </c>
      <c r="S289" s="756" t="s">
        <v>141</v>
      </c>
      <c r="T289" s="757"/>
    </row>
    <row r="290" spans="1:20" ht="66.75" hidden="1" customHeight="1" thickBot="1">
      <c r="A290" s="179" t="s">
        <v>148</v>
      </c>
      <c r="B290" s="120"/>
      <c r="C290" s="175" t="s">
        <v>6</v>
      </c>
      <c r="D290" s="176"/>
      <c r="E290" s="177"/>
      <c r="F290" s="177"/>
      <c r="G290" s="178"/>
      <c r="H290" s="119"/>
      <c r="I290" s="119"/>
      <c r="J290" s="120"/>
      <c r="K290" s="119"/>
      <c r="L290" s="120"/>
      <c r="M290" s="119"/>
      <c r="N290" s="119"/>
      <c r="O290" s="120"/>
      <c r="P290" s="119"/>
      <c r="Q290" s="120"/>
      <c r="R290" s="121">
        <f t="shared" si="3"/>
        <v>0</v>
      </c>
      <c r="S290" s="641" t="s">
        <v>113</v>
      </c>
      <c r="T290" s="642"/>
    </row>
    <row r="291" spans="1:20" ht="57" customHeight="1" thickBot="1">
      <c r="A291" s="179" t="s">
        <v>68</v>
      </c>
      <c r="B291" s="120"/>
      <c r="C291" s="175" t="s">
        <v>1</v>
      </c>
      <c r="D291" s="176"/>
      <c r="E291" s="177"/>
      <c r="F291" s="177"/>
      <c r="G291" s="178"/>
      <c r="H291" s="119"/>
      <c r="I291" s="119"/>
      <c r="J291" s="120"/>
      <c r="K291" s="119"/>
      <c r="L291" s="120"/>
      <c r="M291" s="119"/>
      <c r="N291" s="119">
        <v>13860850</v>
      </c>
      <c r="O291" s="120"/>
      <c r="P291" s="119"/>
      <c r="Q291" s="120"/>
      <c r="R291" s="121">
        <f t="shared" si="3"/>
        <v>13860850</v>
      </c>
      <c r="S291" s="783" t="s">
        <v>78</v>
      </c>
      <c r="T291" s="784"/>
    </row>
    <row r="292" spans="1:20" ht="57.75" customHeight="1" thickBot="1">
      <c r="A292" s="179" t="s">
        <v>178</v>
      </c>
      <c r="B292" s="120"/>
      <c r="C292" s="175" t="s">
        <v>104</v>
      </c>
      <c r="D292" s="176"/>
      <c r="E292" s="177"/>
      <c r="F292" s="177"/>
      <c r="G292" s="178"/>
      <c r="H292" s="119"/>
      <c r="I292" s="119"/>
      <c r="J292" s="120"/>
      <c r="K292" s="119"/>
      <c r="L292" s="120"/>
      <c r="M292" s="119"/>
      <c r="N292" s="119">
        <v>9603000</v>
      </c>
      <c r="O292" s="120"/>
      <c r="P292" s="119"/>
      <c r="Q292" s="120"/>
      <c r="R292" s="121">
        <f t="shared" si="3"/>
        <v>9603000</v>
      </c>
      <c r="S292" s="756" t="s">
        <v>186</v>
      </c>
      <c r="T292" s="757"/>
    </row>
    <row r="293" spans="1:20" ht="57.75" customHeight="1" thickBot="1">
      <c r="A293" s="179" t="s">
        <v>183</v>
      </c>
      <c r="B293" s="120"/>
      <c r="C293" s="175" t="s">
        <v>184</v>
      </c>
      <c r="D293" s="176"/>
      <c r="E293" s="177"/>
      <c r="F293" s="177"/>
      <c r="G293" s="178"/>
      <c r="H293" s="119"/>
      <c r="I293" s="119"/>
      <c r="J293" s="120"/>
      <c r="K293" s="119"/>
      <c r="L293" s="120"/>
      <c r="M293" s="119"/>
      <c r="N293" s="119">
        <v>7800000</v>
      </c>
      <c r="O293" s="120"/>
      <c r="P293" s="119"/>
      <c r="Q293" s="120"/>
      <c r="R293" s="121">
        <f t="shared" si="3"/>
        <v>7800000</v>
      </c>
      <c r="S293" s="756" t="s">
        <v>186</v>
      </c>
      <c r="T293" s="757"/>
    </row>
    <row r="294" spans="1:20" ht="84.75" customHeight="1" thickBot="1">
      <c r="A294" s="180" t="s">
        <v>185</v>
      </c>
      <c r="B294" s="120"/>
      <c r="C294" s="175" t="s">
        <v>189</v>
      </c>
      <c r="D294" s="176"/>
      <c r="E294" s="177"/>
      <c r="F294" s="177"/>
      <c r="G294" s="178"/>
      <c r="H294" s="119"/>
      <c r="I294" s="119"/>
      <c r="J294" s="120"/>
      <c r="K294" s="119"/>
      <c r="L294" s="120"/>
      <c r="M294" s="119"/>
      <c r="N294" s="119">
        <v>200000</v>
      </c>
      <c r="O294" s="120"/>
      <c r="P294" s="119"/>
      <c r="Q294" s="120"/>
      <c r="R294" s="121">
        <f t="shared" si="3"/>
        <v>200000</v>
      </c>
      <c r="S294" s="756" t="s">
        <v>186</v>
      </c>
      <c r="T294" s="757"/>
    </row>
    <row r="295" spans="1:20" ht="57.75" customHeight="1" thickBot="1">
      <c r="A295" s="180" t="s">
        <v>215</v>
      </c>
      <c r="B295" s="120"/>
      <c r="C295" s="175" t="s">
        <v>14</v>
      </c>
      <c r="D295" s="176"/>
      <c r="E295" s="177"/>
      <c r="F295" s="177"/>
      <c r="G295" s="178"/>
      <c r="H295" s="119"/>
      <c r="I295" s="119"/>
      <c r="J295" s="120"/>
      <c r="K295" s="119"/>
      <c r="L295" s="120"/>
      <c r="M295" s="119"/>
      <c r="N295" s="119">
        <v>12220000</v>
      </c>
      <c r="O295" s="120"/>
      <c r="P295" s="119"/>
      <c r="Q295" s="120"/>
      <c r="R295" s="121">
        <f>+N295+P295</f>
        <v>12220000</v>
      </c>
      <c r="S295" s="786" t="s">
        <v>186</v>
      </c>
      <c r="T295" s="787"/>
    </row>
    <row r="296" spans="1:20" ht="63" hidden="1" customHeight="1" thickBot="1">
      <c r="A296" s="168"/>
      <c r="B296" s="169"/>
      <c r="C296" s="170"/>
      <c r="D296" s="171"/>
      <c r="E296" s="172"/>
      <c r="F296" s="758"/>
      <c r="G296" s="759"/>
      <c r="H296" s="173"/>
      <c r="I296" s="173"/>
      <c r="J296" s="169"/>
      <c r="K296" s="173"/>
      <c r="L296" s="169"/>
      <c r="M296" s="173"/>
      <c r="N296" s="187"/>
      <c r="O296" s="169"/>
      <c r="P296" s="173"/>
      <c r="Q296" s="169"/>
      <c r="R296" s="174"/>
      <c r="S296" s="788"/>
      <c r="T296" s="789"/>
    </row>
    <row r="297" spans="1:20" ht="67.5" customHeight="1" thickBot="1">
      <c r="A297" s="180" t="s">
        <v>69</v>
      </c>
      <c r="B297" s="120"/>
      <c r="C297" s="175" t="s">
        <v>89</v>
      </c>
      <c r="D297" s="176"/>
      <c r="E297" s="177"/>
      <c r="F297" s="177"/>
      <c r="G297" s="178"/>
      <c r="H297" s="119"/>
      <c r="I297" s="119"/>
      <c r="J297" s="120"/>
      <c r="K297" s="119"/>
      <c r="L297" s="120"/>
      <c r="M297" s="119"/>
      <c r="N297" s="119">
        <v>9172000</v>
      </c>
      <c r="O297" s="120"/>
      <c r="P297" s="119"/>
      <c r="Q297" s="120"/>
      <c r="R297" s="121">
        <f>+N297+P297</f>
        <v>9172000</v>
      </c>
      <c r="S297" s="783" t="s">
        <v>103</v>
      </c>
      <c r="T297" s="784"/>
    </row>
    <row r="298" spans="1:20" ht="56.25" hidden="1" customHeight="1" thickBot="1">
      <c r="A298" s="180" t="s">
        <v>114</v>
      </c>
      <c r="B298" s="120"/>
      <c r="C298" s="175" t="s">
        <v>115</v>
      </c>
      <c r="D298" s="176"/>
      <c r="E298" s="177"/>
      <c r="F298" s="177"/>
      <c r="G298" s="178"/>
      <c r="H298" s="119"/>
      <c r="I298" s="119"/>
      <c r="J298" s="120"/>
      <c r="K298" s="119"/>
      <c r="L298" s="120"/>
      <c r="M298" s="119"/>
      <c r="N298" s="119">
        <v>200000</v>
      </c>
      <c r="O298" s="120"/>
      <c r="P298" s="119"/>
      <c r="Q298" s="120"/>
      <c r="R298" s="121">
        <f>+N298+P298</f>
        <v>200000</v>
      </c>
      <c r="S298" s="641" t="s">
        <v>113</v>
      </c>
      <c r="T298" s="642"/>
    </row>
    <row r="299" spans="1:20" ht="39.75" hidden="1" customHeight="1" thickBot="1">
      <c r="A299" s="180" t="s">
        <v>149</v>
      </c>
      <c r="B299" s="181"/>
      <c r="C299" s="182"/>
      <c r="D299" s="183"/>
      <c r="E299" s="184"/>
      <c r="F299" s="617"/>
      <c r="G299" s="564"/>
      <c r="H299" s="185"/>
      <c r="I299" s="185"/>
      <c r="J299" s="186"/>
      <c r="K299" s="185"/>
      <c r="L299" s="186"/>
      <c r="M299" s="185"/>
      <c r="N299" s="187">
        <v>3130000</v>
      </c>
      <c r="O299" s="181"/>
      <c r="P299" s="187"/>
      <c r="Q299" s="181"/>
      <c r="R299" s="121">
        <f>+N299+P299</f>
        <v>3130000</v>
      </c>
      <c r="S299" s="641" t="s">
        <v>150</v>
      </c>
      <c r="T299" s="642"/>
    </row>
    <row r="300" spans="1:20" ht="72" customHeight="1" thickBot="1">
      <c r="A300" s="180" t="s">
        <v>114</v>
      </c>
      <c r="B300" s="183"/>
      <c r="C300" s="188" t="s">
        <v>115</v>
      </c>
      <c r="D300" s="804"/>
      <c r="E300" s="804"/>
      <c r="F300" s="804"/>
      <c r="G300" s="804"/>
      <c r="H300" s="188"/>
      <c r="I300" s="188"/>
      <c r="J300" s="188"/>
      <c r="K300" s="188"/>
      <c r="L300" s="188"/>
      <c r="M300" s="188"/>
      <c r="N300" s="119">
        <v>550000</v>
      </c>
      <c r="O300" s="180"/>
      <c r="P300" s="119"/>
      <c r="Q300" s="180"/>
      <c r="R300" s="121">
        <f>+N300+P300</f>
        <v>550000</v>
      </c>
      <c r="S300" s="756" t="s">
        <v>186</v>
      </c>
      <c r="T300" s="757"/>
    </row>
    <row r="301" spans="1:20" ht="93" hidden="1" customHeight="1">
      <c r="A301" s="180" t="s">
        <v>342</v>
      </c>
      <c r="B301" s="120"/>
      <c r="C301" s="487" t="s">
        <v>343</v>
      </c>
      <c r="D301" s="176"/>
      <c r="E301" s="177"/>
      <c r="F301" s="177"/>
      <c r="G301" s="178"/>
      <c r="H301" s="119"/>
      <c r="I301" s="119"/>
      <c r="J301" s="120"/>
      <c r="K301" s="119"/>
      <c r="L301" s="120"/>
      <c r="M301" s="119"/>
      <c r="N301" s="119"/>
      <c r="O301" s="120"/>
      <c r="P301" s="119"/>
      <c r="Q301" s="120"/>
      <c r="R301" s="121">
        <f>+N301+P301</f>
        <v>0</v>
      </c>
      <c r="S301" s="799" t="s">
        <v>113</v>
      </c>
      <c r="T301" s="800"/>
    </row>
    <row r="302" spans="1:20" ht="39.75" hidden="1" customHeight="1">
      <c r="A302" s="488"/>
      <c r="B302" s="16"/>
      <c r="C302" s="130"/>
      <c r="D302" s="598" t="s">
        <v>344</v>
      </c>
      <c r="E302" s="611"/>
      <c r="F302" s="611"/>
      <c r="G302" s="612"/>
      <c r="H302" s="185"/>
      <c r="I302" s="185"/>
      <c r="J302" s="2"/>
      <c r="K302" s="14"/>
      <c r="L302" s="2"/>
      <c r="M302" s="14"/>
      <c r="N302" s="14"/>
      <c r="O302" s="2"/>
      <c r="P302" s="14"/>
      <c r="Q302" s="2"/>
      <c r="R302" s="14"/>
      <c r="S302" s="275"/>
      <c r="T302" s="477"/>
    </row>
    <row r="303" spans="1:20" ht="52.5" hidden="1" customHeight="1" thickBot="1">
      <c r="A303" s="488"/>
      <c r="B303" s="234"/>
      <c r="C303" s="489"/>
      <c r="D303" s="234"/>
      <c r="E303" s="234"/>
      <c r="F303" s="554" t="s">
        <v>345</v>
      </c>
      <c r="G303" s="555"/>
      <c r="H303" s="231"/>
      <c r="I303" s="232"/>
      <c r="J303" s="490"/>
      <c r="K303" s="491"/>
      <c r="L303" s="490"/>
      <c r="M303" s="491"/>
      <c r="N303" s="235"/>
      <c r="O303" s="234"/>
      <c r="P303" s="329"/>
      <c r="Q303" s="492"/>
      <c r="R303" s="235"/>
      <c r="S303" s="493"/>
      <c r="T303" s="494"/>
    </row>
    <row r="304" spans="1:20" ht="84" customHeight="1" thickBot="1">
      <c r="A304" s="36" t="s">
        <v>147</v>
      </c>
      <c r="B304" s="7"/>
      <c r="C304" s="475" t="s">
        <v>334</v>
      </c>
      <c r="D304" s="8"/>
      <c r="E304" s="9"/>
      <c r="F304" s="9"/>
      <c r="G304" s="10"/>
      <c r="H304" s="11"/>
      <c r="I304" s="11"/>
      <c r="J304" s="7"/>
      <c r="K304" s="11"/>
      <c r="L304" s="7"/>
      <c r="M304" s="11"/>
      <c r="N304" s="436">
        <f>+N305+N306+N307</f>
        <v>29960000</v>
      </c>
      <c r="O304" s="436" t="e">
        <f>+#REF!+O306+#REF!+O316+#REF!</f>
        <v>#REF!</v>
      </c>
      <c r="P304" s="436">
        <f>+P305+P306+P307</f>
        <v>0</v>
      </c>
      <c r="Q304" s="436" t="e">
        <f>+#REF!+Q306+#REF!+Q316+#REF!</f>
        <v>#REF!</v>
      </c>
      <c r="R304" s="436">
        <f>+R305+R306+R307</f>
        <v>29960000</v>
      </c>
      <c r="S304" s="760" t="s">
        <v>151</v>
      </c>
      <c r="T304" s="761"/>
    </row>
    <row r="305" spans="1:20" ht="87" customHeight="1" thickBot="1">
      <c r="A305" s="122" t="s">
        <v>107</v>
      </c>
      <c r="B305" s="120"/>
      <c r="C305" s="123" t="s">
        <v>6</v>
      </c>
      <c r="D305" s="801"/>
      <c r="E305" s="802"/>
      <c r="F305" s="802"/>
      <c r="G305" s="803"/>
      <c r="H305" s="119"/>
      <c r="I305" s="119"/>
      <c r="J305" s="120"/>
      <c r="K305" s="119"/>
      <c r="L305" s="120"/>
      <c r="M305" s="119"/>
      <c r="N305" s="119">
        <v>8540000</v>
      </c>
      <c r="O305" s="120"/>
      <c r="P305" s="119"/>
      <c r="Q305" s="120"/>
      <c r="R305" s="121">
        <f>+N305+P305</f>
        <v>8540000</v>
      </c>
      <c r="S305" s="785" t="s">
        <v>106</v>
      </c>
      <c r="T305" s="776"/>
    </row>
    <row r="306" spans="1:20" ht="79.5" customHeight="1" thickBot="1">
      <c r="A306" s="124" t="s">
        <v>108</v>
      </c>
      <c r="B306" s="120"/>
      <c r="C306" s="123" t="s">
        <v>1</v>
      </c>
      <c r="D306" s="801"/>
      <c r="E306" s="802"/>
      <c r="F306" s="802"/>
      <c r="G306" s="803"/>
      <c r="H306" s="119"/>
      <c r="I306" s="119"/>
      <c r="J306" s="120"/>
      <c r="K306" s="119"/>
      <c r="L306" s="120"/>
      <c r="M306" s="119"/>
      <c r="N306" s="119">
        <v>21420000</v>
      </c>
      <c r="O306" s="120"/>
      <c r="P306" s="119"/>
      <c r="Q306" s="120"/>
      <c r="R306" s="121">
        <f>+N306+P306</f>
        <v>21420000</v>
      </c>
      <c r="S306" s="785" t="s">
        <v>179</v>
      </c>
      <c r="T306" s="776"/>
    </row>
    <row r="307" spans="1:20" ht="79.5" hidden="1" customHeight="1" thickBot="1">
      <c r="A307" s="511" t="s">
        <v>366</v>
      </c>
      <c r="B307" s="233"/>
      <c r="C307" s="515" t="s">
        <v>367</v>
      </c>
      <c r="D307" s="512"/>
      <c r="E307" s="513"/>
      <c r="F307" s="513"/>
      <c r="G307" s="514"/>
      <c r="H307" s="235"/>
      <c r="I307" s="235"/>
      <c r="J307" s="233"/>
      <c r="K307" s="235"/>
      <c r="L307" s="233"/>
      <c r="M307" s="235"/>
      <c r="N307" s="235"/>
      <c r="O307" s="233"/>
      <c r="P307" s="235"/>
      <c r="Q307" s="233"/>
      <c r="R307" s="121">
        <f>+N307+P307</f>
        <v>0</v>
      </c>
      <c r="S307" s="775" t="s">
        <v>368</v>
      </c>
      <c r="T307" s="776"/>
    </row>
    <row r="308" spans="1:20" ht="79.5" customHeight="1">
      <c r="A308" s="152" t="s">
        <v>276</v>
      </c>
      <c r="B308" s="148"/>
      <c r="C308" s="476" t="s">
        <v>335</v>
      </c>
      <c r="D308" s="144"/>
      <c r="E308" s="145"/>
      <c r="F308" s="145"/>
      <c r="G308" s="146"/>
      <c r="H308" s="147"/>
      <c r="I308" s="147"/>
      <c r="J308" s="148"/>
      <c r="K308" s="147"/>
      <c r="L308" s="148"/>
      <c r="M308" s="147"/>
      <c r="N308" s="438">
        <f>+N311</f>
        <v>4500000</v>
      </c>
      <c r="O308" s="438" t="e">
        <f>+O311+#REF!</f>
        <v>#REF!</v>
      </c>
      <c r="P308" s="438">
        <f>+P311</f>
        <v>0</v>
      </c>
      <c r="Q308" s="438" t="e">
        <f>+Q311+#REF!</f>
        <v>#REF!</v>
      </c>
      <c r="R308" s="440">
        <f>+R311</f>
        <v>4500000</v>
      </c>
      <c r="S308" s="796" t="s">
        <v>277</v>
      </c>
      <c r="T308" s="797"/>
    </row>
    <row r="309" spans="1:20" ht="79.5" customHeight="1">
      <c r="A309" s="20"/>
      <c r="B309" s="1"/>
      <c r="C309" s="62"/>
      <c r="D309" s="583" t="s">
        <v>313</v>
      </c>
      <c r="E309" s="584"/>
      <c r="F309" s="584"/>
      <c r="G309" s="585"/>
      <c r="H309" s="13"/>
      <c r="I309" s="13"/>
      <c r="J309" s="1"/>
      <c r="K309" s="13"/>
      <c r="L309" s="1"/>
      <c r="M309" s="13"/>
      <c r="N309" s="13"/>
      <c r="O309" s="1"/>
      <c r="P309" s="13"/>
      <c r="Q309" s="1"/>
      <c r="R309" s="49"/>
      <c r="S309" s="792"/>
      <c r="T309" s="793"/>
    </row>
    <row r="310" spans="1:20" ht="79.5" customHeight="1">
      <c r="A310" s="19"/>
      <c r="B310" s="5"/>
      <c r="C310" s="61"/>
      <c r="D310" s="15"/>
      <c r="E310" s="16"/>
      <c r="F310" s="635" t="s">
        <v>314</v>
      </c>
      <c r="G310" s="636"/>
      <c r="H310" s="259"/>
      <c r="I310" s="259" t="s">
        <v>336</v>
      </c>
      <c r="J310" s="135"/>
      <c r="K310" s="259"/>
      <c r="L310" s="135"/>
      <c r="M310" s="259"/>
      <c r="N310" s="6"/>
      <c r="O310" s="5"/>
      <c r="P310" s="6"/>
      <c r="Q310" s="5"/>
      <c r="R310" s="47"/>
      <c r="S310" s="794"/>
      <c r="T310" s="795"/>
    </row>
    <row r="311" spans="1:20" ht="79.5" customHeight="1">
      <c r="A311" s="24" t="s">
        <v>362</v>
      </c>
      <c r="B311" s="25"/>
      <c r="C311" s="34" t="s">
        <v>6</v>
      </c>
      <c r="D311" s="26"/>
      <c r="E311" s="27"/>
      <c r="F311" s="27"/>
      <c r="G311" s="28"/>
      <c r="H311" s="30"/>
      <c r="I311" s="30"/>
      <c r="J311" s="25"/>
      <c r="K311" s="30"/>
      <c r="L311" s="25"/>
      <c r="M311" s="30"/>
      <c r="N311" s="30">
        <v>4500000</v>
      </c>
      <c r="O311" s="25"/>
      <c r="P311" s="30"/>
      <c r="Q311" s="25"/>
      <c r="R311" s="48">
        <f>+N311+P311</f>
        <v>4500000</v>
      </c>
      <c r="S311" s="573" t="s">
        <v>278</v>
      </c>
      <c r="T311" s="773"/>
    </row>
    <row r="312" spans="1:20" ht="79.5" customHeight="1">
      <c r="A312" s="20"/>
      <c r="B312" s="1"/>
      <c r="C312" s="62"/>
      <c r="D312" s="583" t="s">
        <v>315</v>
      </c>
      <c r="E312" s="584"/>
      <c r="F312" s="584"/>
      <c r="G312" s="585"/>
      <c r="H312" s="13"/>
      <c r="I312" s="13"/>
      <c r="J312" s="1"/>
      <c r="K312" s="13"/>
      <c r="L312" s="1"/>
      <c r="M312" s="13"/>
      <c r="N312" s="13"/>
      <c r="O312" s="1"/>
      <c r="P312" s="13"/>
      <c r="Q312" s="1"/>
      <c r="R312" s="49"/>
      <c r="S312" s="792"/>
      <c r="T312" s="793"/>
    </row>
    <row r="313" spans="1:20" ht="79.5" customHeight="1">
      <c r="A313" s="19"/>
      <c r="B313" s="5"/>
      <c r="C313" s="61"/>
      <c r="D313" s="15"/>
      <c r="E313" s="16"/>
      <c r="F313" s="635" t="s">
        <v>316</v>
      </c>
      <c r="G313" s="636"/>
      <c r="H313" s="225"/>
      <c r="I313" s="225">
        <v>1</v>
      </c>
      <c r="J313" s="226"/>
      <c r="K313" s="225"/>
      <c r="L313" s="226"/>
      <c r="M313" s="225"/>
      <c r="N313" s="6"/>
      <c r="O313" s="5"/>
      <c r="P313" s="6"/>
      <c r="Q313" s="5"/>
      <c r="R313" s="47"/>
      <c r="S313" s="794"/>
      <c r="T313" s="795"/>
    </row>
    <row r="314" spans="1:20" ht="40.5" customHeight="1" thickBot="1">
      <c r="A314" s="409" t="s">
        <v>45</v>
      </c>
      <c r="B314" s="410"/>
      <c r="C314" s="411"/>
      <c r="D314" s="410"/>
      <c r="E314" s="410"/>
      <c r="F314" s="410"/>
      <c r="G314" s="410"/>
      <c r="H314" s="412"/>
      <c r="I314" s="412"/>
      <c r="J314" s="410"/>
      <c r="K314" s="412"/>
      <c r="L314" s="410"/>
      <c r="M314" s="412"/>
      <c r="N314" s="443">
        <f>+N308+N304+N288+N277+N235+N226+N196+N183+N170+N161+N146+N128+N111+N90+N77+N41+N9</f>
        <v>676847000</v>
      </c>
      <c r="O314" s="443" t="e">
        <f>+O304+O288+O277+O235+O226+O196+O183+O170+O161+O146+O128+O111+O90+O77+O41+O9</f>
        <v>#REF!</v>
      </c>
      <c r="P314" s="443">
        <f>+P308+P304+P288+P277+P235+P226+P196+P183+P170+P161+P146+P128+P111+P90+P77+P41+P9</f>
        <v>40153000</v>
      </c>
      <c r="Q314" s="443" t="e">
        <f>+Q304+Q288+Q277+Q235+Q226+Q196+Q183+Q170+Q161+Q146+Q128+Q111+Q90+Q77+Q41+Q9</f>
        <v>#REF!</v>
      </c>
      <c r="R314" s="443">
        <f>+R308+R304+R288+R277+R235+R226+R196+R183+R170+R161+R146+R128+R111+R90+R77+R41+R9</f>
        <v>717000000</v>
      </c>
      <c r="S314" s="413"/>
      <c r="T314" s="414"/>
    </row>
    <row r="315" spans="1:20" ht="91.5" customHeight="1">
      <c r="A315" s="21"/>
      <c r="B315" s="21"/>
      <c r="C315" s="66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</row>
    <row r="316" spans="1:20" ht="60" hidden="1" customHeight="1">
      <c r="A316" s="21" t="s">
        <v>38</v>
      </c>
      <c r="B316" s="21"/>
      <c r="C316" s="66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</row>
    <row r="317" spans="1:20" ht="48.75" customHeight="1">
      <c r="A317" s="21" t="s">
        <v>39</v>
      </c>
      <c r="B317" s="21"/>
      <c r="C317" s="66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20" ht="81" customHeight="1">
      <c r="A318" s="21"/>
      <c r="B318" s="21"/>
      <c r="C318" s="66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2"/>
    </row>
    <row r="319" spans="1:20" ht="26.25" customHeight="1">
      <c r="A319" s="21" t="s">
        <v>40</v>
      </c>
      <c r="B319" s="21"/>
      <c r="C319" s="66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</row>
    <row r="320" spans="1:20">
      <c r="A320" s="21" t="s">
        <v>41</v>
      </c>
      <c r="B320" s="21"/>
      <c r="C320" s="66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</row>
    <row r="321" spans="1:18">
      <c r="A321" s="21" t="s">
        <v>42</v>
      </c>
      <c r="B321" s="21"/>
      <c r="C321" s="66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</row>
    <row r="322" spans="1:18">
      <c r="A322" s="21"/>
      <c r="B322" s="21"/>
      <c r="C322" s="66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</row>
    <row r="323" spans="1:18">
      <c r="A323" s="21" t="s">
        <v>43</v>
      </c>
      <c r="B323" s="21"/>
      <c r="C323" s="66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</row>
    <row r="324" spans="1:18">
      <c r="A324" s="21" t="s">
        <v>44</v>
      </c>
      <c r="B324" s="21"/>
      <c r="C324" s="66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</row>
    <row r="325" spans="1:18">
      <c r="A325" s="21"/>
      <c r="B325" s="21"/>
      <c r="C325" s="66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</row>
  </sheetData>
  <mergeCells count="378">
    <mergeCell ref="D274:G274"/>
    <mergeCell ref="S275:T275"/>
    <mergeCell ref="S140:T140"/>
    <mergeCell ref="D141:G141"/>
    <mergeCell ref="F142:G142"/>
    <mergeCell ref="S308:T308"/>
    <mergeCell ref="D309:G309"/>
    <mergeCell ref="S309:T310"/>
    <mergeCell ref="F310:G310"/>
    <mergeCell ref="D158:G158"/>
    <mergeCell ref="S158:T158"/>
    <mergeCell ref="D159:G159"/>
    <mergeCell ref="F160:G160"/>
    <mergeCell ref="S301:T301"/>
    <mergeCell ref="D305:G305"/>
    <mergeCell ref="F303:G303"/>
    <mergeCell ref="D300:G300"/>
    <mergeCell ref="S300:T300"/>
    <mergeCell ref="F240:G240"/>
    <mergeCell ref="D230:G230"/>
    <mergeCell ref="F231:G231"/>
    <mergeCell ref="D248:G248"/>
    <mergeCell ref="D306:G306"/>
    <mergeCell ref="S306:T306"/>
    <mergeCell ref="S288:T288"/>
    <mergeCell ref="S289:T289"/>
    <mergeCell ref="S291:T291"/>
    <mergeCell ref="D199:G199"/>
    <mergeCell ref="S311:T311"/>
    <mergeCell ref="D312:G312"/>
    <mergeCell ref="S312:T313"/>
    <mergeCell ref="F313:G313"/>
    <mergeCell ref="S27:T27"/>
    <mergeCell ref="D28:G28"/>
    <mergeCell ref="F29:G29"/>
    <mergeCell ref="S232:T232"/>
    <mergeCell ref="D233:G233"/>
    <mergeCell ref="S233:T234"/>
    <mergeCell ref="F234:G234"/>
    <mergeCell ref="F249:G249"/>
    <mergeCell ref="F211:G211"/>
    <mergeCell ref="F203:G203"/>
    <mergeCell ref="D202:G202"/>
    <mergeCell ref="D218:G218"/>
    <mergeCell ref="F228:G228"/>
    <mergeCell ref="D227:G227"/>
    <mergeCell ref="D165:G165"/>
    <mergeCell ref="F172:G172"/>
    <mergeCell ref="S307:T307"/>
    <mergeCell ref="S213:T214"/>
    <mergeCell ref="F192:G192"/>
    <mergeCell ref="S256:T257"/>
    <mergeCell ref="D236:G236"/>
    <mergeCell ref="D239:G239"/>
    <mergeCell ref="F209:G209"/>
    <mergeCell ref="F210:G210"/>
    <mergeCell ref="F237:G237"/>
    <mergeCell ref="D221:G221"/>
    <mergeCell ref="D219:G219"/>
    <mergeCell ref="F198:G198"/>
    <mergeCell ref="S243:T246"/>
    <mergeCell ref="S229:T229"/>
    <mergeCell ref="S239:T240"/>
    <mergeCell ref="S236:T237"/>
    <mergeCell ref="S238:T238"/>
    <mergeCell ref="D215:G215"/>
    <mergeCell ref="F216:G216"/>
    <mergeCell ref="S294:T294"/>
    <mergeCell ref="S297:T297"/>
    <mergeCell ref="S293:T293"/>
    <mergeCell ref="S305:T305"/>
    <mergeCell ref="S295:T296"/>
    <mergeCell ref="S173:T173"/>
    <mergeCell ref="D187:G187"/>
    <mergeCell ref="S165:T166"/>
    <mergeCell ref="S164:T164"/>
    <mergeCell ref="F166:G166"/>
    <mergeCell ref="S197:T200"/>
    <mergeCell ref="D197:G197"/>
    <mergeCell ref="F200:G200"/>
    <mergeCell ref="S180:T180"/>
    <mergeCell ref="D191:G191"/>
    <mergeCell ref="D171:G171"/>
    <mergeCell ref="F169:G169"/>
    <mergeCell ref="S177:T178"/>
    <mergeCell ref="F178:G178"/>
    <mergeCell ref="S170:T170"/>
    <mergeCell ref="S261:T261"/>
    <mergeCell ref="D262:G262"/>
    <mergeCell ref="S248:T249"/>
    <mergeCell ref="S202:T203"/>
    <mergeCell ref="D181:G181"/>
    <mergeCell ref="F175:G175"/>
    <mergeCell ref="D184:G184"/>
    <mergeCell ref="F189:G189"/>
    <mergeCell ref="F188:G188"/>
    <mergeCell ref="D177:G177"/>
    <mergeCell ref="D179:G179"/>
    <mergeCell ref="D302:G302"/>
    <mergeCell ref="S304:T304"/>
    <mergeCell ref="S15:T15"/>
    <mergeCell ref="S161:T161"/>
    <mergeCell ref="S120:T120"/>
    <mergeCell ref="S97:T98"/>
    <mergeCell ref="S21:T21"/>
    <mergeCell ref="S22:T23"/>
    <mergeCell ref="S84:T84"/>
    <mergeCell ref="S85:T86"/>
    <mergeCell ref="S121:T122"/>
    <mergeCell ref="S117:T117"/>
    <mergeCell ref="S36:T37"/>
    <mergeCell ref="S35:T35"/>
    <mergeCell ref="S134:T134"/>
    <mergeCell ref="S135:T136"/>
    <mergeCell ref="S62:T62"/>
    <mergeCell ref="S96:T96"/>
    <mergeCell ref="S68:T68"/>
    <mergeCell ref="D208:G208"/>
    <mergeCell ref="S208:T211"/>
    <mergeCell ref="S235:T235"/>
    <mergeCell ref="S204:T204"/>
    <mergeCell ref="S205:T206"/>
    <mergeCell ref="S132:T133"/>
    <mergeCell ref="F130:G130"/>
    <mergeCell ref="S91:T92"/>
    <mergeCell ref="S42:T43"/>
    <mergeCell ref="S82:T83"/>
    <mergeCell ref="S292:T292"/>
    <mergeCell ref="S298:T298"/>
    <mergeCell ref="S299:T299"/>
    <mergeCell ref="F299:G299"/>
    <mergeCell ref="F296:G296"/>
    <mergeCell ref="S226:T226"/>
    <mergeCell ref="S190:T190"/>
    <mergeCell ref="S191:T192"/>
    <mergeCell ref="S196:T196"/>
    <mergeCell ref="D265:G265"/>
    <mergeCell ref="F257:G257"/>
    <mergeCell ref="D256:G256"/>
    <mergeCell ref="F252:G252"/>
    <mergeCell ref="F253:G253"/>
    <mergeCell ref="F245:G245"/>
    <mergeCell ref="S263:T263"/>
    <mergeCell ref="S255:T255"/>
    <mergeCell ref="S242:T242"/>
    <mergeCell ref="S247:T247"/>
    <mergeCell ref="S143:T143"/>
    <mergeCell ref="F151:G151"/>
    <mergeCell ref="D156:G156"/>
    <mergeCell ref="S150:T151"/>
    <mergeCell ref="D155:G155"/>
    <mergeCell ref="F89:G89"/>
    <mergeCell ref="D85:G85"/>
    <mergeCell ref="S39:T40"/>
    <mergeCell ref="S131:T131"/>
    <mergeCell ref="S146:T146"/>
    <mergeCell ref="S149:T149"/>
    <mergeCell ref="F52:G52"/>
    <mergeCell ref="S147:T148"/>
    <mergeCell ref="F40:G40"/>
    <mergeCell ref="D125:G125"/>
    <mergeCell ref="F127:G127"/>
    <mergeCell ref="D135:G135"/>
    <mergeCell ref="F133:G133"/>
    <mergeCell ref="D132:G132"/>
    <mergeCell ref="F123:G123"/>
    <mergeCell ref="S94:T95"/>
    <mergeCell ref="D94:G94"/>
    <mergeCell ref="F98:G98"/>
    <mergeCell ref="D115:G115"/>
    <mergeCell ref="D144:G144"/>
    <mergeCell ref="F145:G145"/>
    <mergeCell ref="D109:G109"/>
    <mergeCell ref="F163:G163"/>
    <mergeCell ref="D162:G162"/>
    <mergeCell ref="D150:G150"/>
    <mergeCell ref="F148:G148"/>
    <mergeCell ref="F136:G136"/>
    <mergeCell ref="D112:G112"/>
    <mergeCell ref="F157:G157"/>
    <mergeCell ref="D153:G153"/>
    <mergeCell ref="D118:G118"/>
    <mergeCell ref="D121:G121"/>
    <mergeCell ref="F154:G154"/>
    <mergeCell ref="F113:G113"/>
    <mergeCell ref="S13:T14"/>
    <mergeCell ref="S88:T89"/>
    <mergeCell ref="D66:G66"/>
    <mergeCell ref="F67:G67"/>
    <mergeCell ref="D69:G69"/>
    <mergeCell ref="S99:T99"/>
    <mergeCell ref="S16:T17"/>
    <mergeCell ref="S18:T18"/>
    <mergeCell ref="D19:G19"/>
    <mergeCell ref="S19:T20"/>
    <mergeCell ref="F20:G20"/>
    <mergeCell ref="S51:T52"/>
    <mergeCell ref="S41:T41"/>
    <mergeCell ref="D63:G63"/>
    <mergeCell ref="S54:T55"/>
    <mergeCell ref="S60:T61"/>
    <mergeCell ref="D51:G51"/>
    <mergeCell ref="D25:G25"/>
    <mergeCell ref="F26:G26"/>
    <mergeCell ref="S59:T59"/>
    <mergeCell ref="S24:T24"/>
    <mergeCell ref="S30:T30"/>
    <mergeCell ref="F33:G33"/>
    <mergeCell ref="D16:G16"/>
    <mergeCell ref="A5:A8"/>
    <mergeCell ref="F43:G43"/>
    <mergeCell ref="F80:G80"/>
    <mergeCell ref="D10:G10"/>
    <mergeCell ref="D13:G13"/>
    <mergeCell ref="D42:G42"/>
    <mergeCell ref="F17:G17"/>
    <mergeCell ref="D22:G22"/>
    <mergeCell ref="D91:G91"/>
    <mergeCell ref="D82:G82"/>
    <mergeCell ref="D88:G88"/>
    <mergeCell ref="F23:G23"/>
    <mergeCell ref="D45:G45"/>
    <mergeCell ref="F46:G46"/>
    <mergeCell ref="F70:G70"/>
    <mergeCell ref="F11:G11"/>
    <mergeCell ref="F14:G14"/>
    <mergeCell ref="D54:G54"/>
    <mergeCell ref="F73:G73"/>
    <mergeCell ref="F86:G86"/>
    <mergeCell ref="F61:G61"/>
    <mergeCell ref="D31:G31"/>
    <mergeCell ref="F34:G34"/>
    <mergeCell ref="F32:G32"/>
    <mergeCell ref="A2:R3"/>
    <mergeCell ref="D147:G147"/>
    <mergeCell ref="F116:G116"/>
    <mergeCell ref="S10:T11"/>
    <mergeCell ref="S129:T130"/>
    <mergeCell ref="S115:T116"/>
    <mergeCell ref="S112:T113"/>
    <mergeCell ref="S111:T111"/>
    <mergeCell ref="S114:T114"/>
    <mergeCell ref="S128:T128"/>
    <mergeCell ref="S12:T12"/>
    <mergeCell ref="S44:T44"/>
    <mergeCell ref="S56:T56"/>
    <mergeCell ref="D57:G57"/>
    <mergeCell ref="S57:T58"/>
    <mergeCell ref="F58:G58"/>
    <mergeCell ref="D72:G72"/>
    <mergeCell ref="S5:T8"/>
    <mergeCell ref="S9:T9"/>
    <mergeCell ref="D5:G8"/>
    <mergeCell ref="D129:G129"/>
    <mergeCell ref="F55:G55"/>
    <mergeCell ref="S50:T50"/>
    <mergeCell ref="S53:T53"/>
    <mergeCell ref="D36:G36"/>
    <mergeCell ref="S93:T93"/>
    <mergeCell ref="D39:G39"/>
    <mergeCell ref="D97:G97"/>
    <mergeCell ref="F95:G95"/>
    <mergeCell ref="S78:T80"/>
    <mergeCell ref="S71:T71"/>
    <mergeCell ref="S77:T77"/>
    <mergeCell ref="S45:T46"/>
    <mergeCell ref="S65:T65"/>
    <mergeCell ref="D103:G103"/>
    <mergeCell ref="F104:G104"/>
    <mergeCell ref="D106:G106"/>
    <mergeCell ref="F107:G107"/>
    <mergeCell ref="F37:G37"/>
    <mergeCell ref="S47:T47"/>
    <mergeCell ref="D48:G48"/>
    <mergeCell ref="S48:T49"/>
    <mergeCell ref="F49:G49"/>
    <mergeCell ref="S38:T38"/>
    <mergeCell ref="D60:G60"/>
    <mergeCell ref="F64:G64"/>
    <mergeCell ref="S102:T102"/>
    <mergeCell ref="F101:G101"/>
    <mergeCell ref="D78:G78"/>
    <mergeCell ref="S290:T290"/>
    <mergeCell ref="X201:Y201"/>
    <mergeCell ref="D205:G205"/>
    <mergeCell ref="F206:G206"/>
    <mergeCell ref="S217:T217"/>
    <mergeCell ref="F246:G246"/>
    <mergeCell ref="S220:T220"/>
    <mergeCell ref="D270:G270"/>
    <mergeCell ref="S269:T269"/>
    <mergeCell ref="W238:X238"/>
    <mergeCell ref="F241:G241"/>
    <mergeCell ref="S250:T250"/>
    <mergeCell ref="D251:G251"/>
    <mergeCell ref="S251:T254"/>
    <mergeCell ref="F254:G254"/>
    <mergeCell ref="S258:T258"/>
    <mergeCell ref="S230:T231"/>
    <mergeCell ref="S227:T228"/>
    <mergeCell ref="D263:G263"/>
    <mergeCell ref="F244:G244"/>
    <mergeCell ref="D259:G259"/>
    <mergeCell ref="S259:T260"/>
    <mergeCell ref="F260:G260"/>
    <mergeCell ref="D243:G243"/>
    <mergeCell ref="F287:G287"/>
    <mergeCell ref="D280:G280"/>
    <mergeCell ref="S285:T285"/>
    <mergeCell ref="S184:T185"/>
    <mergeCell ref="S187:T189"/>
    <mergeCell ref="S183:T183"/>
    <mergeCell ref="S186:T186"/>
    <mergeCell ref="F185:G185"/>
    <mergeCell ref="S193:T193"/>
    <mergeCell ref="D194:G194"/>
    <mergeCell ref="S194:T195"/>
    <mergeCell ref="F195:G195"/>
    <mergeCell ref="D276:G276"/>
    <mergeCell ref="F284:G284"/>
    <mergeCell ref="D286:G286"/>
    <mergeCell ref="S283:T284"/>
    <mergeCell ref="F279:G279"/>
    <mergeCell ref="D278:G278"/>
    <mergeCell ref="D283:G283"/>
    <mergeCell ref="D264:G264"/>
    <mergeCell ref="D272:G272"/>
    <mergeCell ref="S277:T277"/>
    <mergeCell ref="S282:T282"/>
    <mergeCell ref="S265:T265"/>
    <mergeCell ref="S267:T267"/>
    <mergeCell ref="D266:G266"/>
    <mergeCell ref="D268:G268"/>
    <mergeCell ref="S278:T279"/>
    <mergeCell ref="S74:T74"/>
    <mergeCell ref="F83:G83"/>
    <mergeCell ref="D100:G100"/>
    <mergeCell ref="S87:T87"/>
    <mergeCell ref="F79:G79"/>
    <mergeCell ref="D75:G75"/>
    <mergeCell ref="F76:G76"/>
    <mergeCell ref="S81:T81"/>
    <mergeCell ref="S90:T90"/>
    <mergeCell ref="F92:G92"/>
    <mergeCell ref="S271:T271"/>
    <mergeCell ref="F126:G126"/>
    <mergeCell ref="S137:T137"/>
    <mergeCell ref="D138:G138"/>
    <mergeCell ref="S138:T139"/>
    <mergeCell ref="F139:G139"/>
    <mergeCell ref="S124:T124"/>
    <mergeCell ref="S181:T182"/>
    <mergeCell ref="D174:G174"/>
    <mergeCell ref="S207:T207"/>
    <mergeCell ref="F281:G281"/>
    <mergeCell ref="F110:G110"/>
    <mergeCell ref="D119:G119"/>
    <mergeCell ref="D167:G167"/>
    <mergeCell ref="D168:G168"/>
    <mergeCell ref="S223:T223"/>
    <mergeCell ref="D224:G224"/>
    <mergeCell ref="D225:G225"/>
    <mergeCell ref="S176:T176"/>
    <mergeCell ref="S171:T172"/>
    <mergeCell ref="D152:G152"/>
    <mergeCell ref="S155:T155"/>
    <mergeCell ref="S212:T212"/>
    <mergeCell ref="D222:G222"/>
    <mergeCell ref="F214:G214"/>
    <mergeCell ref="D213:G213"/>
    <mergeCell ref="S273:T273"/>
    <mergeCell ref="S174:T175"/>
    <mergeCell ref="S167:T167"/>
    <mergeCell ref="S162:T163"/>
    <mergeCell ref="F122:G122"/>
    <mergeCell ref="S152:T152"/>
    <mergeCell ref="F182:G182"/>
    <mergeCell ref="S201:T201"/>
  </mergeCells>
  <phoneticPr fontId="1" type="noConversion"/>
  <pageMargins left="0.196850393700787" right="0.196850393700787" top="0.196850393700787" bottom="0.23622047244094499" header="0.196850393700787" footer="0.196850393700787"/>
  <pageSetup paperSize="9" scale="50" orientation="landscape" r:id="rId1"/>
  <headerFooter alignWithMargins="0"/>
  <rowBreaks count="16" manualBreakCount="16">
    <brk id="30" max="38" man="1"/>
    <brk id="44" max="38" man="1"/>
    <brk id="61" max="38" man="1"/>
    <brk id="95" max="38" man="1"/>
    <brk id="116" max="38" man="1"/>
    <brk id="137" max="38" man="1"/>
    <brk id="151" max="38" man="1"/>
    <brk id="172" max="38" man="1"/>
    <brk id="185" max="16383" man="1"/>
    <brk id="203" max="38" man="1"/>
    <brk id="216" max="16383" man="1"/>
    <brk id="237" max="38" man="1"/>
    <brk id="254" max="38" man="1"/>
    <brk id="264" max="38" man="1"/>
    <brk id="284" max="38" man="1"/>
    <brk id="303" max="38" man="1"/>
  </rowBreaks>
  <colBreaks count="1" manualBreakCount="1">
    <brk id="28" max="19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aleksandar ilic</dc:creator>
  <cp:lastModifiedBy>sladjaj</cp:lastModifiedBy>
  <cp:lastPrinted>2024-11-26T13:13:04Z</cp:lastPrinted>
  <dcterms:created xsi:type="dcterms:W3CDTF">2014-12-17T17:34:31Z</dcterms:created>
  <dcterms:modified xsi:type="dcterms:W3CDTF">2024-12-24T13:47:48Z</dcterms:modified>
</cp:coreProperties>
</file>